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9255" yWindow="1140" windowWidth="10455" windowHeight="6660"/>
  </bookViews>
  <sheets>
    <sheet name="CCIS" sheetId="1" r:id="rId1"/>
    <sheet name="CCBS" sheetId="3" r:id="rId2"/>
    <sheet name="CCSE" sheetId="2" r:id="rId3"/>
    <sheet name="CCFS" sheetId="4" r:id="rId4"/>
  </sheets>
  <externalReferences>
    <externalReference r:id="rId5"/>
  </externalReferences>
  <definedNames>
    <definedName name="iasf">[1]PPE!#REF!</definedName>
    <definedName name="_xlnm.Print_Area" localSheetId="1">CCBS!$A$1:$F$77</definedName>
    <definedName name="_xlnm.Print_Area" localSheetId="3">CCFS!$A$1:$C$67</definedName>
    <definedName name="_xlnm.Print_Area" localSheetId="0">CCIS!$A$1:$F$85</definedName>
    <definedName name="_xlnm.Print_Area" localSheetId="2">CCSE!$A$1:$K$51</definedName>
  </definedNames>
  <calcPr calcId="145621"/>
</workbook>
</file>

<file path=xl/calcChain.xml><?xml version="1.0" encoding="utf-8"?>
<calcChain xmlns="http://schemas.openxmlformats.org/spreadsheetml/2006/main">
  <c r="E31" i="1" l="1"/>
  <c r="D76" i="3"/>
  <c r="C76" i="3"/>
  <c r="C63" i="3"/>
  <c r="C17" i="1" l="1"/>
  <c r="I48" i="2" l="1"/>
  <c r="K48" i="2" s="1"/>
  <c r="C79" i="1"/>
  <c r="B79" i="1"/>
  <c r="B76" i="1"/>
  <c r="C76" i="1"/>
  <c r="H83" i="1"/>
  <c r="H84" i="1" s="1"/>
  <c r="H80" i="1"/>
  <c r="H81" i="1" s="1"/>
  <c r="H77" i="1"/>
  <c r="I83" i="1"/>
  <c r="I84" i="1" s="1"/>
  <c r="I80" i="1"/>
  <c r="I81" i="1" s="1"/>
  <c r="I77" i="1"/>
  <c r="F80" i="1"/>
  <c r="F81" i="1" s="1"/>
  <c r="F77" i="1"/>
  <c r="E77" i="1"/>
  <c r="C80" i="1" l="1"/>
  <c r="I50" i="1"/>
  <c r="H50" i="1"/>
  <c r="I43" i="1"/>
  <c r="H43" i="1"/>
  <c r="C26" i="1"/>
  <c r="B40" i="1" l="1"/>
  <c r="C40" i="1"/>
  <c r="C32" i="1"/>
  <c r="C22" i="1"/>
  <c r="C31" i="1"/>
  <c r="C28" i="1"/>
  <c r="C25" i="1"/>
  <c r="C23" i="1"/>
  <c r="C21" i="1"/>
  <c r="B32" i="1"/>
  <c r="B31" i="1"/>
  <c r="B26" i="1"/>
  <c r="B25" i="1"/>
  <c r="B23" i="1"/>
  <c r="B22" i="1"/>
  <c r="B21" i="1"/>
  <c r="B17" i="1"/>
  <c r="B77" i="1" s="1"/>
  <c r="C77" i="1" l="1"/>
  <c r="C81" i="1"/>
  <c r="C42" i="1"/>
  <c r="C43" i="1" s="1"/>
  <c r="F49" i="3" l="1"/>
  <c r="F43" i="3"/>
  <c r="F32" i="3"/>
  <c r="F36" i="3" s="1"/>
  <c r="F24" i="3"/>
  <c r="F18" i="3"/>
  <c r="D72" i="3"/>
  <c r="D70" i="3"/>
  <c r="C70" i="3"/>
  <c r="C72" i="3"/>
  <c r="F26" i="3" l="1"/>
  <c r="F51" i="3"/>
  <c r="F53" i="3" s="1"/>
  <c r="F56" i="3"/>
  <c r="D63" i="3"/>
  <c r="D64" i="3" s="1"/>
  <c r="C64" i="3"/>
  <c r="E61" i="1"/>
  <c r="F61" i="1"/>
  <c r="B61" i="1" l="1"/>
  <c r="B43" i="4" l="1"/>
  <c r="I45" i="2"/>
  <c r="K45" i="2" s="1"/>
  <c r="B45" i="2"/>
  <c r="B44" i="2" s="1"/>
  <c r="C19" i="1"/>
  <c r="C64" i="1" s="1"/>
  <c r="F47" i="1"/>
  <c r="C47" i="1" s="1"/>
  <c r="C61" i="1"/>
  <c r="B19" i="1" l="1"/>
  <c r="C65" i="1"/>
  <c r="B28" i="1"/>
  <c r="B67" i="1" l="1"/>
  <c r="B68" i="1" s="1"/>
  <c r="F64" i="1" l="1"/>
  <c r="F65" i="1" s="1"/>
  <c r="B46" i="4" l="1"/>
  <c r="B13" i="4"/>
  <c r="I44" i="2"/>
  <c r="K44" i="2" s="1"/>
  <c r="E19" i="1"/>
  <c r="E64" i="1" l="1"/>
  <c r="E65" i="1" s="1"/>
  <c r="E80" i="1"/>
  <c r="C18" i="3"/>
  <c r="C52" i="4"/>
  <c r="B52" i="4"/>
  <c r="B20" i="4"/>
  <c r="B26" i="4" s="1"/>
  <c r="B30" i="4" s="1"/>
  <c r="B35" i="4" s="1"/>
  <c r="C26" i="4"/>
  <c r="C30" i="4" s="1"/>
  <c r="C35" i="4" s="1"/>
  <c r="C46" i="4"/>
  <c r="B64" i="4"/>
  <c r="C64" i="4"/>
  <c r="I14" i="2"/>
  <c r="K14" i="2" s="1"/>
  <c r="I16" i="2"/>
  <c r="K16" i="2" s="1"/>
  <c r="I17" i="2"/>
  <c r="K17" i="2" s="1"/>
  <c r="I18" i="2"/>
  <c r="K18" i="2" s="1"/>
  <c r="B20" i="2"/>
  <c r="B23" i="2" s="1"/>
  <c r="B27" i="2" s="1"/>
  <c r="C20" i="2"/>
  <c r="C23" i="2" s="1"/>
  <c r="C27" i="2" s="1"/>
  <c r="D20" i="2"/>
  <c r="D23" i="2" s="1"/>
  <c r="D27" i="2" s="1"/>
  <c r="E20" i="2"/>
  <c r="E23" i="2" s="1"/>
  <c r="E27" i="2" s="1"/>
  <c r="F20" i="2"/>
  <c r="F23" i="2" s="1"/>
  <c r="F27" i="2" s="1"/>
  <c r="G20" i="2"/>
  <c r="G23" i="2" s="1"/>
  <c r="G27" i="2" s="1"/>
  <c r="H20" i="2"/>
  <c r="H23" i="2" s="1"/>
  <c r="H27" i="2" s="1"/>
  <c r="J20" i="2"/>
  <c r="J23" i="2" s="1"/>
  <c r="J27" i="2" s="1"/>
  <c r="I21" i="2"/>
  <c r="K21" i="2" s="1"/>
  <c r="I25" i="2"/>
  <c r="K25" i="2" s="1"/>
  <c r="I31" i="2"/>
  <c r="K31" i="2" s="1"/>
  <c r="I33" i="2"/>
  <c r="K33" i="2" s="1"/>
  <c r="I34" i="2"/>
  <c r="K34" i="2" s="1"/>
  <c r="I35" i="2"/>
  <c r="K35" i="2" s="1"/>
  <c r="B37" i="2"/>
  <c r="B40" i="2" s="1"/>
  <c r="C37" i="2"/>
  <c r="C40" i="2" s="1"/>
  <c r="C47" i="2" s="1"/>
  <c r="C49" i="2" s="1"/>
  <c r="D37" i="2"/>
  <c r="D40" i="2" s="1"/>
  <c r="D47" i="2" s="1"/>
  <c r="D49" i="2" s="1"/>
  <c r="E37" i="2"/>
  <c r="E40" i="2" s="1"/>
  <c r="E47" i="2" s="1"/>
  <c r="E49" i="2" s="1"/>
  <c r="F37" i="2"/>
  <c r="F40" i="2" s="1"/>
  <c r="F47" i="2" s="1"/>
  <c r="F49" i="2" s="1"/>
  <c r="G37" i="2"/>
  <c r="G40" i="2" s="1"/>
  <c r="G47" i="2" s="1"/>
  <c r="G49" i="2" s="1"/>
  <c r="H37" i="2"/>
  <c r="J37" i="2"/>
  <c r="C42" i="2"/>
  <c r="H42" i="2"/>
  <c r="I42" i="2" s="1"/>
  <c r="K42" i="2" s="1"/>
  <c r="I43" i="2"/>
  <c r="K43" i="2" s="1"/>
  <c r="F55" i="2"/>
  <c r="F56" i="2"/>
  <c r="F61" i="2"/>
  <c r="F62" i="2" s="1"/>
  <c r="D18" i="3"/>
  <c r="C24" i="3"/>
  <c r="D24" i="3"/>
  <c r="C32" i="3"/>
  <c r="D32" i="3"/>
  <c r="C43" i="3"/>
  <c r="D43" i="3"/>
  <c r="C49" i="3"/>
  <c r="D49" i="3"/>
  <c r="F28" i="1"/>
  <c r="F83" i="1" s="1"/>
  <c r="C34" i="1"/>
  <c r="F34" i="1"/>
  <c r="D51" i="3" l="1"/>
  <c r="D26" i="3"/>
  <c r="C67" i="3"/>
  <c r="D65" i="3"/>
  <c r="D75" i="3"/>
  <c r="D77" i="3" s="1"/>
  <c r="C75" i="3"/>
  <c r="C77" i="3" s="1"/>
  <c r="C56" i="3"/>
  <c r="C83" i="1"/>
  <c r="C84" i="1" s="1"/>
  <c r="F84" i="1"/>
  <c r="D67" i="3"/>
  <c r="C65" i="3"/>
  <c r="E81" i="1"/>
  <c r="B80" i="1"/>
  <c r="B81" i="1" s="1"/>
  <c r="C51" i="3"/>
  <c r="D36" i="3"/>
  <c r="D53" i="3" s="1"/>
  <c r="D56" i="3"/>
  <c r="F42" i="1"/>
  <c r="F39" i="1" s="1"/>
  <c r="C39" i="1" s="1"/>
  <c r="F67" i="1"/>
  <c r="F68" i="1" s="1"/>
  <c r="C67" i="1"/>
  <c r="C68" i="1" s="1"/>
  <c r="B54" i="4"/>
  <c r="B58" i="4" s="1"/>
  <c r="B47" i="2"/>
  <c r="B49" i="2" s="1"/>
  <c r="K20" i="2"/>
  <c r="K23" i="2" s="1"/>
  <c r="K27" i="2" s="1"/>
  <c r="F57" i="2"/>
  <c r="I20" i="2"/>
  <c r="I23" i="2" s="1"/>
  <c r="I27" i="2" s="1"/>
  <c r="C36" i="3"/>
  <c r="C35" i="1"/>
  <c r="C49" i="1" s="1"/>
  <c r="C50" i="1" s="1"/>
  <c r="F35" i="1"/>
  <c r="F49" i="1" s="1"/>
  <c r="C54" i="4"/>
  <c r="C58" i="4" s="1"/>
  <c r="K37" i="2"/>
  <c r="I37" i="2"/>
  <c r="C26" i="3"/>
  <c r="E28" i="1"/>
  <c r="E83" i="1" s="1"/>
  <c r="E84" i="1" l="1"/>
  <c r="B83" i="1"/>
  <c r="B84" i="1" s="1"/>
  <c r="C53" i="3"/>
  <c r="F43" i="1"/>
  <c r="F46" i="1"/>
  <c r="C46" i="1" s="1"/>
  <c r="F50" i="1"/>
  <c r="E42" i="1"/>
  <c r="E43" i="1" s="1"/>
  <c r="E67" i="1"/>
  <c r="E68" i="1" s="1"/>
  <c r="E34" i="1"/>
  <c r="E35" i="1" s="1"/>
  <c r="E49" i="1" s="1"/>
  <c r="E50" i="1" s="1"/>
  <c r="B34" i="1"/>
  <c r="E39" i="1" l="1"/>
  <c r="J38" i="2"/>
  <c r="J40" i="2" s="1"/>
  <c r="J47" i="2" s="1"/>
  <c r="J49" i="2" s="1"/>
  <c r="E47" i="1"/>
  <c r="E46" i="1" l="1"/>
  <c r="B47" i="1"/>
  <c r="H38" i="2"/>
  <c r="H40" i="2" l="1"/>
  <c r="H47" i="2" s="1"/>
  <c r="I38" i="2"/>
  <c r="H49" i="2" l="1"/>
  <c r="I40" i="2"/>
  <c r="K38" i="2"/>
  <c r="K40" i="2" s="1"/>
  <c r="B64" i="1"/>
  <c r="B65" i="1" s="1"/>
  <c r="B35" i="1"/>
  <c r="B49" i="1" s="1"/>
  <c r="B50" i="1" l="1"/>
  <c r="B46" i="1"/>
  <c r="I47" i="2"/>
  <c r="I49" i="2" s="1"/>
  <c r="K47" i="2"/>
  <c r="K49" i="2" s="1"/>
  <c r="B42" i="1"/>
  <c r="B39" i="1" l="1"/>
  <c r="B43" i="1"/>
</calcChain>
</file>

<file path=xl/sharedStrings.xml><?xml version="1.0" encoding="utf-8"?>
<sst xmlns="http://schemas.openxmlformats.org/spreadsheetml/2006/main" count="278" uniqueCount="201">
  <si>
    <t>EG INDUSTRIES BERHAD (222897-W)</t>
  </si>
  <si>
    <t>(INCORPORATED IN MALAYSIA)</t>
  </si>
  <si>
    <t>(The figures have not been audited)</t>
  </si>
  <si>
    <t>Individual Quarter</t>
  </si>
  <si>
    <t>Cumulative Quarter</t>
  </si>
  <si>
    <t>Current year</t>
  </si>
  <si>
    <t>Preceding year</t>
  </si>
  <si>
    <t>quarter</t>
  </si>
  <si>
    <t>to date</t>
  </si>
  <si>
    <t>(3 months)</t>
  </si>
  <si>
    <t>RM'000</t>
  </si>
  <si>
    <t xml:space="preserve"> </t>
  </si>
  <si>
    <t>Revenue</t>
  </si>
  <si>
    <t>Operating profit</t>
  </si>
  <si>
    <t xml:space="preserve">Interest income </t>
  </si>
  <si>
    <t>Interest expense</t>
  </si>
  <si>
    <t>Depreciation &amp; amortisation</t>
  </si>
  <si>
    <t>Basic earnings per ordinary share (sen)</t>
  </si>
  <si>
    <t>CONDENSED CONSOLIDATED STATEMENT OF CHANGES IN EQUITY</t>
  </si>
  <si>
    <t xml:space="preserve">Exchange </t>
  </si>
  <si>
    <t>Share</t>
  </si>
  <si>
    <t>Fluctuation</t>
  </si>
  <si>
    <t>Retained</t>
  </si>
  <si>
    <t>capital</t>
  </si>
  <si>
    <t>premium</t>
  </si>
  <si>
    <t xml:space="preserve">Reserve </t>
  </si>
  <si>
    <t>Total</t>
  </si>
  <si>
    <t>Unaudited</t>
  </si>
  <si>
    <t>Audited</t>
  </si>
  <si>
    <t>as at</t>
  </si>
  <si>
    <t>Property, plant and equipment</t>
  </si>
  <si>
    <t xml:space="preserve">Other investments  </t>
  </si>
  <si>
    <t>Deferred tax assets</t>
  </si>
  <si>
    <t>Inventories</t>
  </si>
  <si>
    <t/>
  </si>
  <si>
    <t>Share capital</t>
  </si>
  <si>
    <t>Borrowings</t>
  </si>
  <si>
    <t>Operating profit before working capital changes</t>
  </si>
  <si>
    <t>(Increase)/Decrease in inventories</t>
  </si>
  <si>
    <t>Increase/(Decrease) in trade and other payables</t>
  </si>
  <si>
    <t>Cash generated from operations</t>
  </si>
  <si>
    <t>Income taxes paid</t>
  </si>
  <si>
    <t>Cash and cash equivalents comprise the following :</t>
  </si>
  <si>
    <t>Cash and bank balances</t>
  </si>
  <si>
    <t>Taxation</t>
  </si>
  <si>
    <t>CONDENSED CONSOLIDATED STATEMENT OF COMPREHENSIVE INCOME</t>
  </si>
  <si>
    <t>CONDENSED CONSOLIDATED STATEMENT OF FINANCIAL POSITION</t>
  </si>
  <si>
    <t>Other comprehensive income for the period</t>
  </si>
  <si>
    <t>Total comprehensive income for the period</t>
  </si>
  <si>
    <t>Fair value</t>
  </si>
  <si>
    <t>reserve</t>
  </si>
  <si>
    <t>Total comprehensive income attributable to:</t>
  </si>
  <si>
    <t>Trade and other receivables</t>
  </si>
  <si>
    <t>Non-distributable</t>
  </si>
  <si>
    <t>Distributable</t>
  </si>
  <si>
    <t>CONDENSED CONSOLIDATED STATEMENT OF CASH FLOWS</t>
  </si>
  <si>
    <t>Profit for the period</t>
  </si>
  <si>
    <t xml:space="preserve">Profit before taxation </t>
  </si>
  <si>
    <t xml:space="preserve">  Owners of the Company</t>
  </si>
  <si>
    <t xml:space="preserve">  Non-controlling Interest</t>
  </si>
  <si>
    <t xml:space="preserve">  Fair value of available-for-sale financial assets</t>
  </si>
  <si>
    <t>(Increase)/Decrease in trade and other receivables</t>
  </si>
  <si>
    <t>Profit/(Loss) atrributable to:</t>
  </si>
  <si>
    <t>Intangible asset</t>
  </si>
  <si>
    <t>Adjustments for:</t>
  </si>
  <si>
    <t>Interest income</t>
  </si>
  <si>
    <t xml:space="preserve">  Interest expenses</t>
  </si>
  <si>
    <t xml:space="preserve">  Interest income</t>
  </si>
  <si>
    <t xml:space="preserve">  Depreciation of property, plant and equipment</t>
  </si>
  <si>
    <t>Cash flow from investing activities</t>
  </si>
  <si>
    <t>Purchase of property, plant and equipment</t>
  </si>
  <si>
    <t>Provision for retirement benefit</t>
  </si>
  <si>
    <t>Non-controlling interests</t>
  </si>
  <si>
    <t>Investment property</t>
  </si>
  <si>
    <t>Deferred tax liabilities</t>
  </si>
  <si>
    <t xml:space="preserve">  Depreciation of investment property</t>
  </si>
  <si>
    <t>Acquisition of treasury shares</t>
  </si>
  <si>
    <t>Profit/ (loss) for the period</t>
  </si>
  <si>
    <t>Foreign currency translation differences 
  for foreign operations</t>
  </si>
  <si>
    <t>Fair value of available-for-sale financial assets</t>
  </si>
  <si>
    <t>Realisation of fair value gain from available-for-
  sale financial assets to profit or loss</t>
  </si>
  <si>
    <t>Total comprehensive income/(expense) 
  for the year</t>
  </si>
  <si>
    <t>Total other comprehensive income for 
  the period</t>
  </si>
  <si>
    <t>Balance as at 1 July 2014</t>
  </si>
  <si>
    <t>Gain on disposal</t>
  </si>
  <si>
    <t>Net Gain of Disposal</t>
  </si>
  <si>
    <t>Reversal of RR</t>
  </si>
  <si>
    <t>Investment in quoted shares</t>
  </si>
  <si>
    <t>Disposal</t>
  </si>
  <si>
    <t>FV reserve</t>
  </si>
  <si>
    <t>Balance C/f</t>
  </si>
  <si>
    <t>Balance B/f</t>
  </si>
  <si>
    <t>Revaluation Reserve</t>
  </si>
  <si>
    <t>Balance C/F</t>
  </si>
  <si>
    <t xml:space="preserve">  Realisation of fair value gain from available-for-sale 
    financial assets to profit or loss</t>
  </si>
  <si>
    <t>Proceed from disposal of available-for-sale financial assets</t>
  </si>
  <si>
    <t>Bank overdrafts</t>
  </si>
  <si>
    <t>Net drawdown of bank borrowing</t>
  </si>
  <si>
    <t>30.09.2015</t>
  </si>
  <si>
    <t>30.06.2015</t>
  </si>
  <si>
    <t>The Condensed Consolidated Statement of Comprehensive Income should be read in conjunction with the Group's audited  Financial Statements as at 30 June 2015. The accompanying notes are an integral part of this statement.</t>
  </si>
  <si>
    <t>The Condensed Consolidated Statement of Financial Position should be read in conjunction with the Group's audited  Financial Statements as at 30 June 2015. The accompanying notes are an integral part of this Statement of Financial Position.</t>
  </si>
  <si>
    <t>Balance as at 1 July 2015</t>
  </si>
  <si>
    <t xml:space="preserve">  Provision of retirement benefit</t>
  </si>
  <si>
    <t>(Restated)*</t>
  </si>
  <si>
    <t xml:space="preserve">  Foreign currency translation difference for foreign operations</t>
  </si>
  <si>
    <t>Fixed deposits with licensed banks</t>
  </si>
  <si>
    <t>Net assets per ordinary share (RM)</t>
  </si>
  <si>
    <t>*The above restatement does not have any impact on the earnings for ordinary shares of the Group.</t>
  </si>
  <si>
    <t>Par Value Reduction</t>
  </si>
  <si>
    <t>Cash and cash equivalents at 1 July 2015</t>
  </si>
  <si>
    <t xml:space="preserve">  Amortisation of intangible assets</t>
  </si>
  <si>
    <t xml:space="preserve">  Dividend income</t>
  </si>
  <si>
    <t>Dividend received</t>
  </si>
  <si>
    <t>Placement of pledged deposits</t>
  </si>
  <si>
    <t xml:space="preserve">  Trade and other payables</t>
  </si>
  <si>
    <t xml:space="preserve">  Provisions</t>
  </si>
  <si>
    <t xml:space="preserve">  Borrowings</t>
  </si>
  <si>
    <t xml:space="preserve">  Current tax liabilities</t>
  </si>
  <si>
    <t>The Condensed Consolidated Statement of Cash Flows should be read in conjunction  with the Audited  Financial Statements as at 30 June 2015. The accompanying notes are an integral part of this statement.</t>
  </si>
  <si>
    <t>The Condensed Consolidated Statement of Changes In Equity should be read in conjunction with the Group's audited  Financial Statements as at 30 June 2015. The accompanying notes are integral part of this statement.</t>
  </si>
  <si>
    <t>31.12.2015</t>
  </si>
  <si>
    <t>(6 months)</t>
  </si>
  <si>
    <t>31.12.2014</t>
  </si>
  <si>
    <t>Issue of ordinary shares pursuant to Private 
  Placement</t>
  </si>
  <si>
    <t>Total comprehensive income/(expense) 
  for the period</t>
  </si>
  <si>
    <t>Issue of ordinary shares pursuant to Rights 
  Issue with Warrants</t>
  </si>
  <si>
    <t>Profit before tax</t>
  </si>
  <si>
    <t>Net cash from operating activities</t>
  </si>
  <si>
    <t>Cash flows from/(used in) financing activities</t>
  </si>
  <si>
    <t>Interest paid</t>
  </si>
  <si>
    <t>Net increase in cash and cash equivalents</t>
  </si>
  <si>
    <t>Effect of exchange rates on cash and cash equivalents</t>
  </si>
  <si>
    <t>OPERATING ACTIVITIES</t>
  </si>
  <si>
    <t>Rights issue with warrants</t>
  </si>
  <si>
    <t>Private Placement</t>
  </si>
  <si>
    <t>Operating Margin</t>
  </si>
  <si>
    <t>Net Margin</t>
  </si>
  <si>
    <t>FV Gain</t>
  </si>
  <si>
    <t xml:space="preserve">Gross Profit </t>
  </si>
  <si>
    <t>GP Margin</t>
  </si>
  <si>
    <t>Core Operating Profit excluding FV Gain</t>
  </si>
  <si>
    <t>Core Net Profit excluding FV Gain</t>
  </si>
  <si>
    <t>Additional Information:-</t>
  </si>
  <si>
    <t>Net Gearing</t>
  </si>
  <si>
    <t>Total Borrowings</t>
  </si>
  <si>
    <t>Net Borrowings</t>
  </si>
  <si>
    <t>SMTT - Inventory</t>
  </si>
  <si>
    <t>SMTI - Inventory</t>
  </si>
  <si>
    <t>%</t>
  </si>
  <si>
    <t>Net Current Assets/ (liabilities)</t>
  </si>
  <si>
    <t>Q1</t>
  </si>
  <si>
    <t>Diluted earnings per ordinary share (sen)</t>
  </si>
  <si>
    <t>Cumulative</t>
  </si>
  <si>
    <t>2nd Q</t>
  </si>
  <si>
    <t>CY</t>
  </si>
  <si>
    <t>LY</t>
  </si>
  <si>
    <t>31.03.2015</t>
  </si>
  <si>
    <t>31.03.2016</t>
  </si>
  <si>
    <t>(9 months)</t>
  </si>
  <si>
    <t xml:space="preserve">Capital </t>
  </si>
  <si>
    <t>Treasury</t>
  </si>
  <si>
    <t>Minority</t>
  </si>
  <si>
    <t>shares</t>
  </si>
  <si>
    <t>profit</t>
  </si>
  <si>
    <t>Interest</t>
  </si>
  <si>
    <t>equity</t>
  </si>
  <si>
    <t>Treasury shares acquired</t>
  </si>
  <si>
    <t>corresponding period</t>
  </si>
  <si>
    <t>corresponding quarter</t>
  </si>
  <si>
    <t>FOR THE THIRD QUARTER ENDED 31 MARCH 2016</t>
  </si>
  <si>
    <t>Balance as at 31 March 2015</t>
  </si>
  <si>
    <t>Assets</t>
  </si>
  <si>
    <t>Total non-current assets</t>
  </si>
  <si>
    <t>Total current assets</t>
  </si>
  <si>
    <t>Total assets</t>
  </si>
  <si>
    <t>Equity</t>
  </si>
  <si>
    <t>Reserves</t>
  </si>
  <si>
    <t>Total equity attributable to shareholders of the Company</t>
  </si>
  <si>
    <t>Total equity</t>
  </si>
  <si>
    <t>Liabilties</t>
  </si>
  <si>
    <t>Total non-current liabilities</t>
  </si>
  <si>
    <t>Total current liabilities</t>
  </si>
  <si>
    <t>Total liabilities</t>
  </si>
  <si>
    <t>Total equity and liabilities</t>
  </si>
  <si>
    <t>Balance as at 31 March 2016</t>
  </si>
  <si>
    <t>From BS</t>
  </si>
  <si>
    <t>Check</t>
  </si>
  <si>
    <t>Total other comprehensive income/(loss) for 
  the period</t>
  </si>
  <si>
    <t>AS AT 31 MARCH 2016</t>
  </si>
  <si>
    <t>Cash and cash equivalents at 31 March 2016</t>
  </si>
  <si>
    <t>Acquisition of investment</t>
  </si>
  <si>
    <t xml:space="preserve">  (Gain)/loss on disposal of property, plant and equipment</t>
  </si>
  <si>
    <t xml:space="preserve">  Provision of warranties</t>
  </si>
  <si>
    <t>Proceed from disposal of property, plant &amp; equipment</t>
  </si>
  <si>
    <t>A</t>
  </si>
  <si>
    <t>Net Assets</t>
  </si>
  <si>
    <t>Total shares outstanding</t>
  </si>
  <si>
    <t>B</t>
  </si>
  <si>
    <t>A/B</t>
  </si>
  <si>
    <t>Net Assets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</si>
</sst>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00"/>
    <numFmt numFmtId="166" formatCode="0.0%"/>
  </numFmts>
  <fonts count="32" x14ac:knownFonts="1">
    <font>
      <sz val="10"/>
      <name val="Arial"/>
      <family val="2"/>
    </font>
    <font>
      <sz val="10"/>
      <name val="Arial"/>
      <family val="2"/>
    </font>
    <font>
      <sz val="12"/>
      <name val="Helv"/>
      <family val="2"/>
    </font>
    <font>
      <sz val="10"/>
      <name val="Arial"/>
      <family val="2"/>
    </font>
    <font>
      <sz val="10.5"/>
      <name val="Times New Roman"/>
      <family val="1"/>
    </font>
    <font>
      <sz val="10"/>
      <name val="Times New Roman"/>
      <family val="1"/>
    </font>
    <font>
      <b/>
      <sz val="11"/>
      <name val="Times New Roman"/>
      <family val="1"/>
    </font>
    <font>
      <b/>
      <sz val="10"/>
      <name val="Times New Roman"/>
      <family val="1"/>
    </font>
    <font>
      <sz val="10"/>
      <color rgb="FFFF0000"/>
      <name val="Times New Roman"/>
      <family val="1"/>
    </font>
    <font>
      <b/>
      <u/>
      <sz val="10"/>
      <name val="Times New Roman"/>
      <family val="1"/>
    </font>
    <font>
      <b/>
      <sz val="10"/>
      <color rgb="FFFF0000"/>
      <name val="Times New Roman"/>
      <family val="1"/>
    </font>
    <font>
      <b/>
      <i/>
      <sz val="10"/>
      <name val="Times New Roman"/>
      <family val="1"/>
    </font>
    <font>
      <i/>
      <sz val="10"/>
      <name val="Times New Roman"/>
      <family val="1"/>
    </font>
    <font>
      <sz val="11"/>
      <color rgb="FF000000"/>
      <name val="Times New Roman"/>
      <family val="1"/>
    </font>
    <font>
      <sz val="10"/>
      <color rgb="FF000000"/>
      <name val="Times New Roman"/>
      <family val="1"/>
    </font>
    <font>
      <sz val="10"/>
      <color theme="1" tint="0.499984740745262"/>
      <name val="Times New Roman"/>
      <family val="1"/>
    </font>
    <font>
      <sz val="10"/>
      <color indexed="12"/>
      <name val="Times New Roman"/>
      <family val="1"/>
    </font>
    <font>
      <b/>
      <u/>
      <sz val="11"/>
      <name val="Times New Roman"/>
      <family val="1"/>
    </font>
    <font>
      <sz val="11"/>
      <name val="Times New Roman"/>
      <family val="1"/>
    </font>
    <font>
      <b/>
      <sz val="11"/>
      <color rgb="FFFF0000"/>
      <name val="Times New Roman"/>
      <family val="1"/>
    </font>
    <font>
      <sz val="11"/>
      <color theme="0" tint="-0.499984740745262"/>
      <name val="Times New Roman"/>
      <family val="1"/>
    </font>
    <font>
      <sz val="11"/>
      <color rgb="FFFF0000"/>
      <name val="Times New Roman"/>
      <family val="1"/>
    </font>
    <font>
      <sz val="11"/>
      <color theme="1" tint="0.499984740745262"/>
      <name val="Times New Roman"/>
      <family val="1"/>
    </font>
    <font>
      <b/>
      <sz val="11"/>
      <color theme="1" tint="0.499984740745262"/>
      <name val="Times New Roman"/>
      <family val="1"/>
    </font>
    <font>
      <b/>
      <i/>
      <sz val="11"/>
      <name val="Times New Roman"/>
      <family val="1"/>
    </font>
    <font>
      <b/>
      <sz val="10"/>
      <color theme="0"/>
      <name val="Times New Roman"/>
      <family val="1"/>
    </font>
    <font>
      <sz val="10"/>
      <color theme="0"/>
      <name val="Times New Roman"/>
      <family val="1"/>
    </font>
    <font>
      <sz val="11"/>
      <color theme="0"/>
      <name val="Times New Roman"/>
      <family val="1"/>
    </font>
    <font>
      <b/>
      <sz val="11"/>
      <color theme="0"/>
      <name val="Times New Roman"/>
      <family val="1"/>
    </font>
    <font>
      <b/>
      <i/>
      <sz val="11"/>
      <color theme="0"/>
      <name val="Times New Roman"/>
      <family val="1"/>
    </font>
    <font>
      <i/>
      <sz val="11"/>
      <color theme="0"/>
      <name val="Times New Roman"/>
      <family val="1"/>
    </font>
    <font>
      <b/>
      <u/>
      <sz val="11"/>
      <color theme="0"/>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20">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medium">
        <color indexed="64"/>
      </bottom>
      <diagonal/>
    </border>
  </borders>
  <cellStyleXfs count="7">
    <xf numFmtId="0" fontId="0" fillId="0" borderId="0"/>
    <xf numFmtId="43" fontId="1" fillId="0" borderId="0" applyFont="0" applyBorder="0" applyAlignment="0" applyProtection="0"/>
    <xf numFmtId="43" fontId="3" fillId="0" borderId="0" applyFont="0" applyBorder="0" applyAlignment="0" applyProtection="0"/>
    <xf numFmtId="43" fontId="1" fillId="0" borderId="0" applyFont="0" applyBorder="0" applyAlignment="0" applyProtection="0"/>
    <xf numFmtId="37" fontId="2" fillId="0" borderId="0"/>
    <xf numFmtId="37" fontId="2" fillId="0" borderId="0"/>
    <xf numFmtId="9" fontId="1" fillId="0" borderId="0" applyFont="0" applyFill="0" applyBorder="0" applyAlignment="0" applyProtection="0"/>
  </cellStyleXfs>
  <cellXfs count="307">
    <xf numFmtId="0" fontId="0" fillId="0" borderId="0" xfId="0"/>
    <xf numFmtId="3" fontId="4" fillId="0" borderId="0" xfId="0" applyNumberFormat="1" applyFont="1" applyAlignment="1">
      <alignment horizontal="right" vertical="top" wrapText="1"/>
    </xf>
    <xf numFmtId="0" fontId="5" fillId="0" borderId="0" xfId="0" applyFont="1"/>
    <xf numFmtId="164" fontId="5" fillId="0" borderId="0" xfId="1" applyNumberFormat="1" applyFont="1" applyFill="1" applyAlignment="1">
      <alignment horizontal="right"/>
    </xf>
    <xf numFmtId="164" fontId="5" fillId="0" borderId="0" xfId="1" applyNumberFormat="1" applyFont="1" applyFill="1" applyBorder="1" applyAlignment="1">
      <alignment horizontal="right"/>
    </xf>
    <xf numFmtId="164" fontId="5" fillId="0" borderId="0" xfId="1" applyNumberFormat="1" applyFont="1" applyFill="1" applyAlignment="1">
      <alignment horizontal="left"/>
    </xf>
    <xf numFmtId="49" fontId="7" fillId="0" borderId="0" xfId="1" applyNumberFormat="1" applyFont="1" applyFill="1" applyAlignment="1">
      <alignment horizontal="left"/>
    </xf>
    <xf numFmtId="164" fontId="7" fillId="0" borderId="0" xfId="1" applyNumberFormat="1" applyFont="1" applyFill="1" applyBorder="1" applyAlignment="1" applyProtection="1">
      <alignment horizontal="right"/>
      <protection locked="0"/>
    </xf>
    <xf numFmtId="49" fontId="5" fillId="0" borderId="0" xfId="1" applyNumberFormat="1" applyFont="1" applyFill="1" applyAlignment="1">
      <alignment horizontal="left"/>
    </xf>
    <xf numFmtId="164" fontId="8" fillId="0" borderId="0" xfId="1" applyNumberFormat="1" applyFont="1" applyFill="1" applyAlignment="1">
      <alignment horizontal="left"/>
    </xf>
    <xf numFmtId="164" fontId="5" fillId="0" borderId="1" xfId="1" applyNumberFormat="1" applyFont="1" applyFill="1" applyBorder="1" applyAlignment="1">
      <alignment horizontal="right"/>
    </xf>
    <xf numFmtId="0" fontId="5" fillId="0" borderId="0" xfId="0" applyFont="1" applyFill="1"/>
    <xf numFmtId="43" fontId="5" fillId="0" borderId="0" xfId="1" applyNumberFormat="1" applyFont="1" applyFill="1" applyAlignment="1">
      <alignment horizontal="left"/>
    </xf>
    <xf numFmtId="43" fontId="5" fillId="0" borderId="0" xfId="1" applyNumberFormat="1" applyFont="1" applyFill="1" applyBorder="1" applyAlignment="1">
      <alignment horizontal="right"/>
    </xf>
    <xf numFmtId="49" fontId="7" fillId="0" borderId="0" xfId="2" applyNumberFormat="1" applyFont="1" applyFill="1" applyBorder="1" applyAlignment="1">
      <alignment horizontal="center" vertical="top" wrapText="1"/>
    </xf>
    <xf numFmtId="164" fontId="10" fillId="0" borderId="0" xfId="1" applyNumberFormat="1" applyFont="1" applyFill="1" applyAlignment="1">
      <alignment horizontal="left"/>
    </xf>
    <xf numFmtId="164" fontId="11" fillId="0" borderId="0" xfId="1" applyNumberFormat="1" applyFont="1" applyFill="1" applyAlignment="1">
      <alignment horizontal="left"/>
    </xf>
    <xf numFmtId="164" fontId="5" fillId="0" borderId="13" xfId="1" applyNumberFormat="1" applyFont="1" applyFill="1" applyBorder="1" applyAlignment="1">
      <alignment horizontal="right"/>
    </xf>
    <xf numFmtId="49" fontId="6" fillId="0" borderId="0" xfId="1" applyNumberFormat="1" applyFont="1" applyFill="1" applyAlignment="1" applyProtection="1">
      <alignment horizontal="left"/>
      <protection locked="0"/>
    </xf>
    <xf numFmtId="49" fontId="6" fillId="0" borderId="0" xfId="1" applyNumberFormat="1" applyFont="1" applyFill="1" applyAlignment="1">
      <alignment horizontal="left"/>
    </xf>
    <xf numFmtId="164" fontId="5" fillId="0" borderId="0" xfId="1" applyNumberFormat="1" applyFont="1" applyFill="1" applyBorder="1" applyAlignment="1">
      <alignment horizontal="left"/>
    </xf>
    <xf numFmtId="164" fontId="5" fillId="0" borderId="18" xfId="1" applyNumberFormat="1" applyFont="1" applyFill="1" applyBorder="1" applyAlignment="1">
      <alignment horizontal="right"/>
    </xf>
    <xf numFmtId="164" fontId="10" fillId="0" borderId="0" xfId="1" applyNumberFormat="1" applyFont="1" applyFill="1" applyBorder="1" applyAlignment="1">
      <alignment horizontal="left"/>
    </xf>
    <xf numFmtId="164" fontId="12" fillId="0" borderId="0" xfId="1" applyNumberFormat="1" applyFont="1" applyFill="1" applyBorder="1" applyAlignment="1">
      <alignment horizontal="left"/>
    </xf>
    <xf numFmtId="164" fontId="12" fillId="0" borderId="0" xfId="1" applyNumberFormat="1" applyFont="1" applyFill="1" applyAlignment="1">
      <alignment horizontal="left"/>
    </xf>
    <xf numFmtId="164" fontId="5" fillId="0" borderId="0" xfId="1" applyNumberFormat="1" applyFont="1" applyAlignment="1">
      <alignment horizontal="right"/>
    </xf>
    <xf numFmtId="164" fontId="5" fillId="0" borderId="0" xfId="1" applyNumberFormat="1" applyFont="1"/>
    <xf numFmtId="49" fontId="7" fillId="0" borderId="0" xfId="1" applyNumberFormat="1" applyFont="1"/>
    <xf numFmtId="49" fontId="7" fillId="0" borderId="0" xfId="1" applyNumberFormat="1" applyFont="1" applyFill="1"/>
    <xf numFmtId="164" fontId="5" fillId="0" borderId="0" xfId="1" applyNumberFormat="1" applyFont="1" applyFill="1"/>
    <xf numFmtId="49" fontId="7" fillId="0" borderId="0" xfId="2" applyNumberFormat="1" applyFont="1" applyFill="1"/>
    <xf numFmtId="164" fontId="5" fillId="0" borderId="0" xfId="2" applyNumberFormat="1" applyFont="1" applyFill="1" applyAlignment="1">
      <alignment horizontal="right"/>
    </xf>
    <xf numFmtId="164" fontId="7" fillId="0" borderId="0" xfId="2" applyNumberFormat="1" applyFont="1" applyFill="1" applyAlignment="1">
      <alignment horizontal="center"/>
    </xf>
    <xf numFmtId="164" fontId="5" fillId="0" borderId="0" xfId="2" applyNumberFormat="1" applyFont="1" applyFill="1"/>
    <xf numFmtId="164" fontId="5" fillId="0" borderId="0" xfId="2" applyNumberFormat="1" applyFont="1"/>
    <xf numFmtId="164" fontId="7" fillId="0" borderId="0" xfId="1" applyNumberFormat="1" applyFont="1" applyFill="1" applyAlignment="1">
      <alignment horizontal="right"/>
    </xf>
    <xf numFmtId="49" fontId="5" fillId="0" borderId="0" xfId="1" applyNumberFormat="1" applyFont="1" applyFill="1"/>
    <xf numFmtId="164" fontId="7" fillId="0" borderId="0" xfId="1" applyNumberFormat="1" applyFont="1" applyFill="1" applyAlignment="1">
      <alignment horizontal="center"/>
    </xf>
    <xf numFmtId="164" fontId="5" fillId="0" borderId="0" xfId="1" applyNumberFormat="1" applyFont="1" applyFill="1" applyAlignment="1">
      <alignment horizontal="center"/>
    </xf>
    <xf numFmtId="49" fontId="5" fillId="0" borderId="0" xfId="1" applyNumberFormat="1" applyFont="1" applyFill="1" applyAlignment="1">
      <alignment vertical="center" wrapText="1"/>
    </xf>
    <xf numFmtId="164" fontId="5" fillId="0" borderId="16" xfId="1" applyNumberFormat="1" applyFont="1" applyFill="1" applyBorder="1" applyAlignment="1">
      <alignment horizontal="right" vertical="center"/>
    </xf>
    <xf numFmtId="164" fontId="5" fillId="0" borderId="10" xfId="1" applyNumberFormat="1" applyFont="1" applyFill="1" applyBorder="1" applyAlignment="1">
      <alignment horizontal="right" vertical="center"/>
    </xf>
    <xf numFmtId="164" fontId="5" fillId="0" borderId="10" xfId="1" applyNumberFormat="1" applyFont="1" applyFill="1" applyBorder="1" applyAlignment="1">
      <alignment vertical="center"/>
    </xf>
    <xf numFmtId="164" fontId="5" fillId="0" borderId="12" xfId="1" applyNumberFormat="1" applyFont="1" applyFill="1" applyBorder="1" applyAlignment="1">
      <alignment horizontal="right" vertical="center"/>
    </xf>
    <xf numFmtId="164" fontId="5" fillId="0" borderId="15" xfId="1" applyNumberFormat="1" applyFont="1" applyFill="1" applyBorder="1" applyAlignment="1">
      <alignment horizontal="right" vertical="center"/>
    </xf>
    <xf numFmtId="164" fontId="5" fillId="0" borderId="0" xfId="1" applyNumberFormat="1" applyFont="1" applyFill="1" applyBorder="1" applyAlignment="1">
      <alignment horizontal="right" vertical="center"/>
    </xf>
    <xf numFmtId="164" fontId="5" fillId="0" borderId="0" xfId="1" applyNumberFormat="1" applyFont="1" applyFill="1" applyBorder="1" applyAlignment="1">
      <alignment vertical="center"/>
    </xf>
    <xf numFmtId="164" fontId="5" fillId="0" borderId="18" xfId="1" applyNumberFormat="1" applyFont="1" applyFill="1" applyBorder="1" applyAlignment="1">
      <alignment horizontal="right" vertical="center"/>
    </xf>
    <xf numFmtId="164" fontId="5" fillId="0" borderId="15" xfId="1" applyNumberFormat="1" applyFont="1" applyFill="1" applyBorder="1" applyAlignment="1"/>
    <xf numFmtId="164" fontId="5" fillId="0" borderId="0" xfId="1" applyNumberFormat="1" applyFont="1" applyFill="1" applyBorder="1" applyAlignment="1"/>
    <xf numFmtId="164" fontId="5" fillId="0" borderId="17" xfId="1" applyNumberFormat="1" applyFont="1" applyFill="1" applyBorder="1" applyAlignment="1"/>
    <xf numFmtId="164" fontId="5" fillId="0" borderId="1" xfId="1" applyNumberFormat="1" applyFont="1" applyFill="1" applyBorder="1" applyAlignment="1"/>
    <xf numFmtId="49" fontId="5" fillId="0" borderId="0" xfId="1" applyNumberFormat="1" applyFont="1" applyFill="1" applyAlignment="1">
      <alignment wrapText="1"/>
    </xf>
    <xf numFmtId="164" fontId="5" fillId="0" borderId="0" xfId="1" applyNumberFormat="1" applyFont="1" applyFill="1" applyAlignment="1">
      <alignment horizontal="right" vertical="center"/>
    </xf>
    <xf numFmtId="164" fontId="5" fillId="0" borderId="0" xfId="1" applyNumberFormat="1" applyFont="1" applyFill="1" applyAlignment="1"/>
    <xf numFmtId="164" fontId="5" fillId="0" borderId="3" xfId="1" applyNumberFormat="1" applyFont="1" applyFill="1" applyBorder="1" applyAlignment="1"/>
    <xf numFmtId="164" fontId="5" fillId="0" borderId="0" xfId="1" applyNumberFormat="1" applyFont="1" applyFill="1" applyAlignment="1">
      <alignment vertical="center"/>
    </xf>
    <xf numFmtId="164" fontId="5" fillId="0" borderId="0" xfId="1" applyNumberFormat="1" applyFont="1" applyFill="1" applyBorder="1" applyAlignment="1">
      <alignment horizontal="center" vertical="center"/>
    </xf>
    <xf numFmtId="164" fontId="5" fillId="0" borderId="0" xfId="1" applyNumberFormat="1" applyFont="1" applyFill="1" applyBorder="1" applyAlignment="1">
      <alignment horizontal="center"/>
    </xf>
    <xf numFmtId="49" fontId="9" fillId="0" borderId="0" xfId="1" applyNumberFormat="1" applyFont="1"/>
    <xf numFmtId="49" fontId="5" fillId="0" borderId="0" xfId="1" applyNumberFormat="1" applyFont="1"/>
    <xf numFmtId="164" fontId="5" fillId="0" borderId="3" xfId="1" applyNumberFormat="1" applyFont="1" applyBorder="1" applyAlignment="1">
      <alignment horizontal="right"/>
    </xf>
    <xf numFmtId="49" fontId="5" fillId="2" borderId="0" xfId="1" applyNumberFormat="1" applyFont="1" applyFill="1"/>
    <xf numFmtId="164" fontId="5" fillId="2" borderId="0" xfId="1" applyNumberFormat="1" applyFont="1" applyFill="1" applyAlignment="1">
      <alignment horizontal="right"/>
    </xf>
    <xf numFmtId="164" fontId="5" fillId="2" borderId="3" xfId="1" applyNumberFormat="1" applyFont="1" applyFill="1" applyBorder="1" applyAlignment="1">
      <alignment horizontal="right"/>
    </xf>
    <xf numFmtId="164" fontId="13" fillId="0" borderId="0" xfId="1" applyNumberFormat="1" applyFont="1"/>
    <xf numFmtId="164" fontId="14" fillId="0" borderId="0" xfId="1" applyNumberFormat="1" applyFont="1"/>
    <xf numFmtId="49" fontId="6" fillId="0" borderId="0" xfId="1" applyNumberFormat="1" applyFont="1" applyAlignment="1" applyProtection="1">
      <alignment horizontal="left"/>
      <protection locked="0"/>
    </xf>
    <xf numFmtId="49" fontId="6" fillId="0" borderId="0" xfId="1" applyNumberFormat="1" applyFont="1"/>
    <xf numFmtId="164" fontId="7" fillId="0" borderId="0" xfId="1" applyNumberFormat="1" applyFont="1" applyFill="1" applyAlignment="1">
      <alignment horizontal="left"/>
    </xf>
    <xf numFmtId="0" fontId="7" fillId="0" borderId="0" xfId="0" applyFont="1"/>
    <xf numFmtId="164" fontId="15" fillId="0" borderId="0" xfId="1" applyNumberFormat="1" applyFont="1" applyFill="1" applyAlignment="1">
      <alignment horizontal="left"/>
    </xf>
    <xf numFmtId="43" fontId="7" fillId="0" borderId="0" xfId="1" applyNumberFormat="1" applyFont="1" applyFill="1" applyAlignment="1">
      <alignment horizontal="left"/>
    </xf>
    <xf numFmtId="43" fontId="15" fillId="0" borderId="0" xfId="1" applyNumberFormat="1" applyFont="1" applyFill="1" applyAlignment="1">
      <alignment horizontal="left"/>
    </xf>
    <xf numFmtId="0" fontId="5" fillId="0" borderId="0" xfId="0" applyFont="1" applyFill="1" applyAlignment="1"/>
    <xf numFmtId="0" fontId="10" fillId="0" borderId="0" xfId="0" applyFont="1" applyFill="1" applyAlignment="1">
      <alignment horizontal="right"/>
    </xf>
    <xf numFmtId="164" fontId="10" fillId="0" borderId="0" xfId="1" applyNumberFormat="1" applyFont="1" applyFill="1" applyAlignment="1">
      <alignment horizontal="right"/>
    </xf>
    <xf numFmtId="0" fontId="7" fillId="0" borderId="0" xfId="0" applyFont="1" applyFill="1" applyAlignment="1">
      <alignment horizontal="right"/>
    </xf>
    <xf numFmtId="0" fontId="10" fillId="3" borderId="0" xfId="0" applyFont="1" applyFill="1" applyAlignment="1">
      <alignment horizontal="right"/>
    </xf>
    <xf numFmtId="164" fontId="7" fillId="3" borderId="0" xfId="1" applyNumberFormat="1" applyFont="1" applyFill="1" applyBorder="1" applyAlignment="1" applyProtection="1">
      <alignment horizontal="right"/>
      <protection locked="0"/>
    </xf>
    <xf numFmtId="164" fontId="7" fillId="3" borderId="0" xfId="1" applyNumberFormat="1" applyFont="1" applyFill="1" applyAlignment="1" applyProtection="1">
      <alignment horizontal="right"/>
      <protection locked="0"/>
    </xf>
    <xf numFmtId="164" fontId="7" fillId="3" borderId="0" xfId="2" applyNumberFormat="1" applyFont="1" applyFill="1" applyBorder="1" applyAlignment="1" applyProtection="1">
      <alignment horizontal="right"/>
      <protection locked="0"/>
    </xf>
    <xf numFmtId="164" fontId="7" fillId="3" borderId="0" xfId="1" applyNumberFormat="1" applyFont="1" applyFill="1" applyAlignment="1">
      <alignment horizontal="right"/>
    </xf>
    <xf numFmtId="0" fontId="5" fillId="3" borderId="0" xfId="0" applyFont="1" applyFill="1" applyAlignment="1"/>
    <xf numFmtId="164" fontId="5" fillId="3" borderId="4" xfId="0" applyNumberFormat="1" applyFont="1" applyFill="1" applyBorder="1" applyAlignment="1"/>
    <xf numFmtId="43" fontId="5" fillId="0" borderId="0" xfId="0" applyNumberFormat="1" applyFont="1" applyFill="1" applyAlignment="1"/>
    <xf numFmtId="164" fontId="5" fillId="3" borderId="5" xfId="0" applyNumberFormat="1" applyFont="1" applyFill="1" applyBorder="1" applyAlignment="1"/>
    <xf numFmtId="164" fontId="5" fillId="0" borderId="0" xfId="0" applyNumberFormat="1" applyFont="1" applyFill="1" applyAlignment="1"/>
    <xf numFmtId="3" fontId="5" fillId="3" borderId="5" xfId="0" applyNumberFormat="1" applyFont="1" applyFill="1" applyBorder="1" applyAlignment="1"/>
    <xf numFmtId="3" fontId="5" fillId="3" borderId="6" xfId="0" applyNumberFormat="1" applyFont="1" applyFill="1" applyBorder="1" applyAlignment="1"/>
    <xf numFmtId="164" fontId="5" fillId="3" borderId="7" xfId="1" applyNumberFormat="1" applyFont="1" applyFill="1" applyBorder="1" applyAlignment="1" applyProtection="1">
      <alignment horizontal="right"/>
      <protection locked="0"/>
    </xf>
    <xf numFmtId="164" fontId="5" fillId="3" borderId="6" xfId="0" applyNumberFormat="1" applyFont="1" applyFill="1" applyBorder="1" applyAlignment="1"/>
    <xf numFmtId="164" fontId="5" fillId="3" borderId="0" xfId="1" applyNumberFormat="1" applyFont="1" applyFill="1" applyBorder="1" applyAlignment="1" applyProtection="1">
      <alignment horizontal="right"/>
      <protection locked="0"/>
    </xf>
    <xf numFmtId="164" fontId="7" fillId="3" borderId="8" xfId="1" applyNumberFormat="1" applyFont="1" applyFill="1" applyBorder="1" applyAlignment="1" applyProtection="1">
      <alignment horizontal="right"/>
      <protection locked="0"/>
    </xf>
    <xf numFmtId="3" fontId="5" fillId="3" borderId="4" xfId="0" applyNumberFormat="1" applyFont="1" applyFill="1" applyBorder="1" applyAlignment="1"/>
    <xf numFmtId="164" fontId="5" fillId="3" borderId="7" xfId="1" applyNumberFormat="1" applyFont="1" applyFill="1" applyBorder="1" applyAlignment="1" applyProtection="1">
      <protection locked="0"/>
    </xf>
    <xf numFmtId="164" fontId="5" fillId="3" borderId="0" xfId="1" applyNumberFormat="1" applyFont="1" applyFill="1" applyAlignment="1" applyProtection="1">
      <protection locked="0"/>
    </xf>
    <xf numFmtId="0" fontId="5" fillId="0" borderId="0" xfId="0" applyFont="1" applyFill="1" applyBorder="1" applyAlignment="1"/>
    <xf numFmtId="0" fontId="5" fillId="3" borderId="0" xfId="0" applyFont="1" applyFill="1" applyBorder="1" applyAlignment="1"/>
    <xf numFmtId="164" fontId="5" fillId="3" borderId="9" xfId="1" applyNumberFormat="1" applyFont="1" applyFill="1" applyBorder="1" applyAlignment="1" applyProtection="1">
      <protection locked="0"/>
    </xf>
    <xf numFmtId="0" fontId="5" fillId="3" borderId="4" xfId="0" applyFont="1" applyFill="1" applyBorder="1" applyAlignment="1"/>
    <xf numFmtId="164" fontId="5" fillId="3" borderId="0" xfId="0" applyNumberFormat="1" applyFont="1" applyFill="1" applyAlignment="1"/>
    <xf numFmtId="164" fontId="5" fillId="3" borderId="0" xfId="1" applyNumberFormat="1" applyFont="1" applyFill="1" applyBorder="1" applyAlignment="1" applyProtection="1">
      <protection locked="0"/>
    </xf>
    <xf numFmtId="164" fontId="7" fillId="3" borderId="8" xfId="1" applyNumberFormat="1" applyFont="1" applyFill="1" applyBorder="1" applyAlignment="1" applyProtection="1">
      <protection locked="0"/>
    </xf>
    <xf numFmtId="0" fontId="7" fillId="0" borderId="0" xfId="0" applyFont="1" applyFill="1" applyAlignment="1"/>
    <xf numFmtId="43" fontId="7" fillId="3" borderId="0" xfId="1" applyNumberFormat="1" applyFont="1" applyFill="1" applyAlignment="1"/>
    <xf numFmtId="0" fontId="5" fillId="0" borderId="19" xfId="0" applyFont="1" applyFill="1" applyBorder="1" applyAlignment="1"/>
    <xf numFmtId="0" fontId="5" fillId="3" borderId="19" xfId="0" applyFont="1" applyFill="1" applyBorder="1" applyAlignment="1"/>
    <xf numFmtId="49" fontId="5" fillId="0" borderId="0" xfId="0" applyNumberFormat="1" applyFont="1" applyFill="1" applyAlignment="1"/>
    <xf numFmtId="43" fontId="5" fillId="3" borderId="0" xfId="1" applyNumberFormat="1" applyFont="1" applyFill="1" applyBorder="1" applyAlignment="1">
      <alignment horizontal="right"/>
    </xf>
    <xf numFmtId="49" fontId="7" fillId="3" borderId="0" xfId="2" applyNumberFormat="1" applyFont="1" applyFill="1" applyBorder="1" applyAlignment="1">
      <alignment horizontal="center" vertical="top" wrapText="1"/>
    </xf>
    <xf numFmtId="49" fontId="6" fillId="0" borderId="0" xfId="4" applyNumberFormat="1" applyFont="1" applyFill="1" applyAlignment="1" applyProtection="1">
      <alignment horizontal="left"/>
      <protection locked="0"/>
    </xf>
    <xf numFmtId="164" fontId="15" fillId="0" borderId="0" xfId="1" applyNumberFormat="1" applyFont="1" applyFill="1"/>
    <xf numFmtId="164" fontId="15" fillId="0" borderId="0" xfId="1" applyNumberFormat="1" applyFont="1"/>
    <xf numFmtId="49" fontId="7" fillId="0" borderId="0" xfId="5" applyNumberFormat="1" applyFont="1" applyFill="1"/>
    <xf numFmtId="49" fontId="5" fillId="0" borderId="0" xfId="5" applyNumberFormat="1" applyFont="1" applyFill="1"/>
    <xf numFmtId="164" fontId="7" fillId="0" borderId="0" xfId="2" applyNumberFormat="1" applyFont="1" applyFill="1" applyAlignment="1">
      <alignment horizontal="right"/>
    </xf>
    <xf numFmtId="164" fontId="5" fillId="0" borderId="4" xfId="1" applyNumberFormat="1" applyFont="1" applyFill="1" applyBorder="1" applyAlignment="1"/>
    <xf numFmtId="164" fontId="5" fillId="0" borderId="5" xfId="1" applyNumberFormat="1" applyFont="1" applyFill="1" applyBorder="1" applyAlignment="1"/>
    <xf numFmtId="49" fontId="5" fillId="0" borderId="0" xfId="5" applyNumberFormat="1" applyFont="1" applyFill="1" applyAlignment="1">
      <alignment wrapText="1"/>
    </xf>
    <xf numFmtId="164" fontId="5" fillId="0" borderId="5" xfId="1" applyNumberFormat="1" applyFont="1" applyFill="1" applyBorder="1" applyAlignment="1">
      <alignment vertical="center"/>
    </xf>
    <xf numFmtId="164" fontId="5" fillId="0" borderId="6" xfId="1" applyNumberFormat="1" applyFont="1" applyFill="1" applyBorder="1" applyAlignment="1"/>
    <xf numFmtId="164" fontId="5" fillId="0" borderId="7" xfId="1" applyNumberFormat="1" applyFont="1" applyFill="1" applyBorder="1" applyAlignment="1"/>
    <xf numFmtId="164" fontId="5" fillId="0" borderId="12" xfId="1" applyNumberFormat="1" applyFont="1" applyFill="1" applyBorder="1" applyAlignment="1"/>
    <xf numFmtId="164" fontId="5" fillId="0" borderId="18" xfId="1" applyNumberFormat="1" applyFont="1" applyFill="1" applyBorder="1" applyAlignment="1"/>
    <xf numFmtId="164" fontId="5" fillId="0" borderId="13" xfId="1" applyNumberFormat="1" applyFont="1" applyFill="1" applyBorder="1" applyAlignment="1"/>
    <xf numFmtId="164" fontId="5" fillId="0" borderId="14" xfId="1" applyNumberFormat="1" applyFont="1" applyFill="1" applyBorder="1" applyAlignment="1"/>
    <xf numFmtId="164" fontId="5" fillId="0" borderId="10" xfId="1" applyNumberFormat="1" applyFont="1" applyFill="1" applyBorder="1" applyAlignment="1"/>
    <xf numFmtId="43" fontId="7" fillId="0" borderId="11" xfId="1" applyFont="1" applyFill="1" applyBorder="1" applyAlignment="1">
      <alignment horizontal="right"/>
    </xf>
    <xf numFmtId="164" fontId="7" fillId="0" borderId="11" xfId="1" applyNumberFormat="1" applyFont="1" applyFill="1" applyBorder="1" applyAlignment="1">
      <alignment horizontal="right"/>
    </xf>
    <xf numFmtId="49" fontId="5" fillId="0" borderId="0" xfId="5" applyNumberFormat="1" applyFont="1" applyFill="1" applyBorder="1"/>
    <xf numFmtId="49" fontId="16" fillId="0" borderId="0" xfId="5" applyNumberFormat="1" applyFont="1" applyFill="1" applyBorder="1"/>
    <xf numFmtId="164" fontId="16" fillId="0" borderId="0" xfId="1" applyNumberFormat="1" applyFont="1" applyFill="1" applyBorder="1" applyAlignment="1">
      <alignment horizontal="right"/>
    </xf>
    <xf numFmtId="49" fontId="5" fillId="0" borderId="0" xfId="0" applyNumberFormat="1" applyFont="1" applyFill="1"/>
    <xf numFmtId="49" fontId="6" fillId="0" borderId="0" xfId="5" applyNumberFormat="1" applyFont="1" applyFill="1" applyAlignment="1" applyProtection="1">
      <alignment horizontal="left"/>
      <protection locked="0"/>
    </xf>
    <xf numFmtId="49" fontId="6" fillId="0" borderId="0" xfId="5" applyNumberFormat="1" applyFont="1" applyFill="1"/>
    <xf numFmtId="164" fontId="5" fillId="0" borderId="16" xfId="1" applyNumberFormat="1" applyFont="1" applyFill="1" applyBorder="1" applyAlignment="1"/>
    <xf numFmtId="164" fontId="6" fillId="0" borderId="0" xfId="1" applyNumberFormat="1" applyFont="1" applyFill="1" applyBorder="1" applyAlignment="1" applyProtection="1">
      <alignment horizontal="right"/>
      <protection locked="0"/>
    </xf>
    <xf numFmtId="164" fontId="6" fillId="0" borderId="0" xfId="1" applyNumberFormat="1" applyFont="1" applyFill="1" applyAlignment="1" applyProtection="1">
      <alignment horizontal="right"/>
      <protection locked="0"/>
    </xf>
    <xf numFmtId="49" fontId="17" fillId="0" borderId="0" xfId="4" applyNumberFormat="1" applyFont="1" applyFill="1" applyAlignment="1" applyProtection="1">
      <alignment horizontal="left"/>
      <protection locked="0"/>
    </xf>
    <xf numFmtId="164" fontId="6" fillId="0" borderId="0" xfId="2" applyNumberFormat="1" applyFont="1" applyFill="1" applyBorder="1" applyAlignment="1" applyProtection="1">
      <alignment horizontal="right"/>
      <protection locked="0"/>
    </xf>
    <xf numFmtId="49" fontId="18" fillId="0" borderId="0" xfId="4" applyNumberFormat="1" applyFont="1" applyFill="1" applyAlignment="1"/>
    <xf numFmtId="164" fontId="6" fillId="0" borderId="0" xfId="1" applyNumberFormat="1" applyFont="1" applyFill="1" applyAlignment="1">
      <alignment horizontal="right"/>
    </xf>
    <xf numFmtId="164" fontId="18" fillId="0" borderId="0" xfId="1" applyNumberFormat="1" applyFont="1" applyFill="1" applyBorder="1" applyAlignment="1">
      <alignment horizontal="right"/>
    </xf>
    <xf numFmtId="43" fontId="18" fillId="0" borderId="0" xfId="1" applyFont="1" applyFill="1" applyAlignment="1" applyProtection="1">
      <alignment horizontal="left" indent="1"/>
      <protection locked="0"/>
    </xf>
    <xf numFmtId="164" fontId="18" fillId="0" borderId="4" xfId="1" applyNumberFormat="1" applyFont="1" applyFill="1" applyBorder="1" applyAlignment="1" applyProtection="1">
      <alignment horizontal="right"/>
      <protection locked="0"/>
    </xf>
    <xf numFmtId="164" fontId="18" fillId="0" borderId="5" xfId="1" applyNumberFormat="1" applyFont="1" applyFill="1" applyBorder="1" applyAlignment="1" applyProtection="1">
      <alignment horizontal="right"/>
      <protection locked="0"/>
    </xf>
    <xf numFmtId="164" fontId="18" fillId="0" borderId="6" xfId="1" applyNumberFormat="1" applyFont="1" applyFill="1" applyBorder="1" applyAlignment="1" applyProtection="1">
      <alignment horizontal="right"/>
      <protection locked="0"/>
    </xf>
    <xf numFmtId="164" fontId="18" fillId="0" borderId="7" xfId="1" applyNumberFormat="1" applyFont="1" applyFill="1" applyBorder="1" applyAlignment="1" applyProtection="1">
      <alignment horizontal="right"/>
      <protection locked="0"/>
    </xf>
    <xf numFmtId="164" fontId="18" fillId="0" borderId="9" xfId="1" applyNumberFormat="1" applyFont="1" applyFill="1" applyBorder="1" applyAlignment="1" applyProtection="1">
      <alignment horizontal="right"/>
      <protection locked="0"/>
    </xf>
    <xf numFmtId="43" fontId="18" fillId="0" borderId="0" xfId="2" applyFont="1" applyFill="1" applyAlignment="1" applyProtection="1">
      <alignment horizontal="left" indent="1"/>
      <protection locked="0"/>
    </xf>
    <xf numFmtId="43" fontId="18" fillId="0" borderId="0" xfId="1" applyFont="1" applyAlignment="1" applyProtection="1">
      <alignment horizontal="left" indent="1"/>
      <protection locked="0"/>
    </xf>
    <xf numFmtId="164" fontId="18" fillId="0" borderId="0" xfId="1" applyNumberFormat="1" applyFont="1" applyFill="1" applyBorder="1" applyAlignment="1" applyProtection="1">
      <alignment horizontal="right"/>
      <protection locked="0"/>
    </xf>
    <xf numFmtId="49" fontId="6" fillId="0" borderId="0" xfId="4" applyNumberFormat="1" applyFont="1" applyFill="1" applyAlignment="1"/>
    <xf numFmtId="164" fontId="6" fillId="0" borderId="8" xfId="1" applyNumberFormat="1" applyFont="1" applyFill="1" applyBorder="1" applyAlignment="1" applyProtection="1">
      <alignment horizontal="right"/>
      <protection locked="0"/>
    </xf>
    <xf numFmtId="164" fontId="18" fillId="0" borderId="0" xfId="1" applyNumberFormat="1" applyFont="1" applyFill="1" applyBorder="1" applyAlignment="1" applyProtection="1">
      <protection locked="0"/>
    </xf>
    <xf numFmtId="164" fontId="18" fillId="0" borderId="0" xfId="1" applyNumberFormat="1" applyFont="1" applyFill="1" applyAlignment="1" applyProtection="1">
      <protection locked="0"/>
    </xf>
    <xf numFmtId="164" fontId="18" fillId="0" borderId="4" xfId="1" applyNumberFormat="1" applyFont="1" applyFill="1" applyBorder="1" applyAlignment="1" applyProtection="1">
      <protection locked="0"/>
    </xf>
    <xf numFmtId="164" fontId="18" fillId="0" borderId="5" xfId="1" applyNumberFormat="1" applyFont="1" applyFill="1" applyBorder="1" applyAlignment="1" applyProtection="1">
      <protection locked="0"/>
    </xf>
    <xf numFmtId="49" fontId="6" fillId="0" borderId="0" xfId="4" applyNumberFormat="1" applyFont="1" applyFill="1" applyAlignment="1" applyProtection="1">
      <alignment horizontal="left" wrapText="1"/>
      <protection locked="0"/>
    </xf>
    <xf numFmtId="164" fontId="18" fillId="0" borderId="7" xfId="1" applyNumberFormat="1" applyFont="1" applyFill="1" applyBorder="1" applyAlignment="1" applyProtection="1">
      <protection locked="0"/>
    </xf>
    <xf numFmtId="49" fontId="6" fillId="0" borderId="0" xfId="4" applyNumberFormat="1" applyFont="1" applyFill="1" applyBorder="1" applyAlignment="1" applyProtection="1">
      <alignment horizontal="left"/>
      <protection locked="0"/>
    </xf>
    <xf numFmtId="164" fontId="18" fillId="0" borderId="9" xfId="1" applyNumberFormat="1" applyFont="1" applyFill="1" applyBorder="1" applyAlignment="1" applyProtection="1">
      <protection locked="0"/>
    </xf>
    <xf numFmtId="164" fontId="18" fillId="0" borderId="1" xfId="1" applyNumberFormat="1" applyFont="1" applyFill="1" applyBorder="1" applyAlignment="1" applyProtection="1">
      <protection locked="0"/>
    </xf>
    <xf numFmtId="49" fontId="18" fillId="0" borderId="0" xfId="4" applyNumberFormat="1" applyFont="1" applyFill="1" applyAlignment="1" applyProtection="1">
      <alignment horizontal="left" indent="1"/>
      <protection locked="0"/>
    </xf>
    <xf numFmtId="164" fontId="18" fillId="0" borderId="15" xfId="1" applyNumberFormat="1" applyFont="1" applyFill="1" applyBorder="1" applyAlignment="1" applyProtection="1">
      <protection locked="0"/>
    </xf>
    <xf numFmtId="164" fontId="18" fillId="0" borderId="17" xfId="1" applyNumberFormat="1" applyFont="1" applyFill="1" applyBorder="1" applyAlignment="1" applyProtection="1">
      <protection locked="0"/>
    </xf>
    <xf numFmtId="164" fontId="18" fillId="0" borderId="6" xfId="1" applyNumberFormat="1" applyFont="1" applyFill="1" applyBorder="1" applyAlignment="1" applyProtection="1">
      <protection locked="0"/>
    </xf>
    <xf numFmtId="43" fontId="18" fillId="0" borderId="0" xfId="2" applyFont="1" applyFill="1" applyAlignment="1" applyProtection="1">
      <alignment horizontal="left" vertical="center"/>
      <protection locked="0"/>
    </xf>
    <xf numFmtId="43" fontId="18" fillId="0" borderId="0" xfId="1" applyFont="1" applyFill="1" applyAlignment="1" applyProtection="1">
      <alignment horizontal="left" vertical="center"/>
      <protection locked="0"/>
    </xf>
    <xf numFmtId="164" fontId="6" fillId="0" borderId="8" xfId="1" applyNumberFormat="1" applyFont="1" applyFill="1" applyBorder="1" applyAlignment="1" applyProtection="1">
      <protection locked="0"/>
    </xf>
    <xf numFmtId="43" fontId="6" fillId="0" borderId="0" xfId="1" applyNumberFormat="1" applyFont="1" applyFill="1" applyAlignment="1"/>
    <xf numFmtId="49" fontId="18" fillId="0" borderId="19" xfId="4" applyNumberFormat="1" applyFont="1" applyFill="1" applyBorder="1" applyAlignment="1"/>
    <xf numFmtId="43" fontId="18" fillId="0" borderId="19" xfId="1" applyFont="1" applyFill="1" applyBorder="1" applyAlignment="1"/>
    <xf numFmtId="43" fontId="18" fillId="0" borderId="19" xfId="1" applyNumberFormat="1" applyFont="1" applyFill="1" applyBorder="1" applyAlignment="1"/>
    <xf numFmtId="0" fontId="18" fillId="0" borderId="0" xfId="0" applyFont="1" applyFill="1" applyAlignment="1"/>
    <xf numFmtId="49" fontId="18" fillId="0" borderId="0" xfId="0" applyNumberFormat="1" applyFont="1" applyFill="1" applyAlignment="1"/>
    <xf numFmtId="164" fontId="20" fillId="0" borderId="0" xfId="1" applyNumberFormat="1" applyFont="1" applyFill="1" applyBorder="1" applyAlignment="1">
      <alignment horizontal="left"/>
    </xf>
    <xf numFmtId="43" fontId="18" fillId="0" borderId="0" xfId="1" applyNumberFormat="1" applyFont="1" applyFill="1" applyBorder="1" applyAlignment="1">
      <alignment horizontal="right"/>
    </xf>
    <xf numFmtId="49" fontId="17" fillId="0" borderId="0" xfId="1" applyNumberFormat="1" applyFont="1" applyFill="1" applyBorder="1" applyAlignment="1">
      <alignment horizontal="left"/>
    </xf>
    <xf numFmtId="49" fontId="6" fillId="0" borderId="0" xfId="2" applyNumberFormat="1" applyFont="1" applyFill="1" applyBorder="1" applyAlignment="1">
      <alignment horizontal="center" vertical="top" wrapText="1"/>
    </xf>
    <xf numFmtId="49" fontId="6" fillId="0" borderId="0" xfId="2" applyNumberFormat="1" applyFont="1" applyFill="1" applyAlignment="1">
      <alignment horizontal="center" vertical="top" wrapText="1"/>
    </xf>
    <xf numFmtId="164" fontId="18" fillId="0" borderId="12" xfId="1" applyNumberFormat="1" applyFont="1" applyFill="1" applyBorder="1" applyAlignment="1">
      <alignment horizontal="right"/>
    </xf>
    <xf numFmtId="49" fontId="19" fillId="0" borderId="15" xfId="1" applyNumberFormat="1" applyFont="1" applyFill="1" applyBorder="1" applyAlignment="1">
      <alignment horizontal="left"/>
    </xf>
    <xf numFmtId="49" fontId="18" fillId="0" borderId="15" xfId="1" applyNumberFormat="1" applyFont="1" applyFill="1" applyBorder="1" applyAlignment="1">
      <alignment horizontal="left"/>
    </xf>
    <xf numFmtId="166" fontId="18" fillId="0" borderId="18" xfId="6" applyNumberFormat="1" applyFont="1" applyFill="1" applyBorder="1" applyAlignment="1">
      <alignment horizontal="right"/>
    </xf>
    <xf numFmtId="164" fontId="18" fillId="0" borderId="0" xfId="1" applyNumberFormat="1" applyFont="1" applyFill="1" applyAlignment="1">
      <alignment horizontal="right"/>
    </xf>
    <xf numFmtId="164" fontId="21" fillId="0" borderId="0" xfId="1" applyNumberFormat="1" applyFont="1" applyFill="1" applyAlignment="1">
      <alignment horizontal="center"/>
    </xf>
    <xf numFmtId="164" fontId="21" fillId="0" borderId="0" xfId="1" applyNumberFormat="1" applyFont="1" applyFill="1" applyBorder="1" applyAlignment="1">
      <alignment horizontal="center"/>
    </xf>
    <xf numFmtId="164" fontId="18" fillId="0" borderId="0" xfId="1" applyNumberFormat="1" applyFont="1" applyFill="1" applyAlignment="1">
      <alignment horizontal="left"/>
    </xf>
    <xf numFmtId="164" fontId="17" fillId="0" borderId="0" xfId="1" applyNumberFormat="1" applyFont="1" applyFill="1" applyBorder="1" applyAlignment="1" applyProtection="1">
      <alignment horizontal="center"/>
      <protection locked="0"/>
    </xf>
    <xf numFmtId="164" fontId="17" fillId="0" borderId="0" xfId="1" applyNumberFormat="1" applyFont="1" applyFill="1" applyAlignment="1" applyProtection="1">
      <alignment horizontal="center"/>
      <protection locked="0"/>
    </xf>
    <xf numFmtId="164" fontId="6" fillId="0" borderId="0" xfId="1" applyNumberFormat="1" applyFont="1" applyFill="1" applyAlignment="1" applyProtection="1">
      <alignment horizontal="center"/>
      <protection locked="0"/>
    </xf>
    <xf numFmtId="164" fontId="6" fillId="0" borderId="0" xfId="1" applyNumberFormat="1" applyFont="1" applyFill="1" applyBorder="1" applyAlignment="1" applyProtection="1">
      <alignment horizontal="center"/>
      <protection locked="0"/>
    </xf>
    <xf numFmtId="49" fontId="18" fillId="0" borderId="0" xfId="1" applyNumberFormat="1" applyFont="1" applyFill="1" applyAlignment="1">
      <alignment horizontal="left"/>
    </xf>
    <xf numFmtId="164" fontId="6" fillId="0" borderId="0" xfId="2" applyNumberFormat="1" applyFont="1" applyFill="1" applyBorder="1" applyAlignment="1" applyProtection="1">
      <alignment horizontal="center"/>
      <protection locked="0"/>
    </xf>
    <xf numFmtId="164" fontId="6" fillId="0" borderId="1" xfId="1" applyNumberFormat="1" applyFont="1" applyFill="1" applyBorder="1" applyAlignment="1" applyProtection="1">
      <alignment horizontal="center"/>
      <protection locked="0"/>
    </xf>
    <xf numFmtId="164" fontId="18" fillId="0" borderId="2" xfId="1" applyNumberFormat="1" applyFont="1" applyFill="1" applyBorder="1" applyAlignment="1">
      <alignment horizontal="right"/>
    </xf>
    <xf numFmtId="49" fontId="21" fillId="0" borderId="0" xfId="1" applyNumberFormat="1" applyFont="1" applyFill="1" applyAlignment="1">
      <alignment horizontal="left"/>
    </xf>
    <xf numFmtId="166" fontId="21" fillId="0" borderId="0" xfId="6" applyNumberFormat="1" applyFont="1" applyFill="1" applyBorder="1" applyAlignment="1">
      <alignment horizontal="right"/>
    </xf>
    <xf numFmtId="164" fontId="21" fillId="0" borderId="0" xfId="1" applyNumberFormat="1" applyFont="1" applyFill="1" applyAlignment="1">
      <alignment horizontal="left"/>
    </xf>
    <xf numFmtId="164" fontId="18" fillId="0" borderId="1" xfId="1" applyNumberFormat="1" applyFont="1" applyFill="1" applyBorder="1" applyAlignment="1">
      <alignment horizontal="right"/>
    </xf>
    <xf numFmtId="49" fontId="6" fillId="0" borderId="0" xfId="1" applyNumberFormat="1" applyFont="1" applyFill="1" applyAlignment="1">
      <alignment horizontal="left" wrapText="1"/>
    </xf>
    <xf numFmtId="164" fontId="18" fillId="0" borderId="0" xfId="1" applyNumberFormat="1" applyFont="1" applyFill="1" applyBorder="1" applyAlignment="1">
      <alignment horizontal="left"/>
    </xf>
    <xf numFmtId="49" fontId="6" fillId="0" borderId="0" xfId="2" applyNumberFormat="1" applyFont="1" applyFill="1" applyAlignment="1">
      <alignment horizontal="left" wrapText="1"/>
    </xf>
    <xf numFmtId="164" fontId="6" fillId="0" borderId="9" xfId="2" applyNumberFormat="1" applyFont="1" applyFill="1" applyBorder="1" applyAlignment="1">
      <alignment horizontal="right"/>
    </xf>
    <xf numFmtId="164" fontId="6" fillId="0" borderId="9" xfId="3" applyNumberFormat="1" applyFont="1" applyFill="1" applyBorder="1" applyAlignment="1">
      <alignment horizontal="right"/>
    </xf>
    <xf numFmtId="164" fontId="6" fillId="0" borderId="0" xfId="3" applyNumberFormat="1" applyFont="1" applyFill="1" applyBorder="1" applyAlignment="1">
      <alignment horizontal="right"/>
    </xf>
    <xf numFmtId="164" fontId="6" fillId="0" borderId="0" xfId="1" applyNumberFormat="1" applyFont="1" applyFill="1" applyAlignment="1">
      <alignment horizontal="left"/>
    </xf>
    <xf numFmtId="166" fontId="21" fillId="0" borderId="0" xfId="6" applyNumberFormat="1" applyFont="1" applyBorder="1" applyAlignment="1">
      <alignment horizontal="right"/>
    </xf>
    <xf numFmtId="0" fontId="18" fillId="0" borderId="0" xfId="0" applyFont="1"/>
    <xf numFmtId="0" fontId="18" fillId="0" borderId="0" xfId="0" applyFont="1" applyFill="1"/>
    <xf numFmtId="0" fontId="18" fillId="0" borderId="0" xfId="0" applyFont="1" applyFill="1" applyBorder="1"/>
    <xf numFmtId="164" fontId="18" fillId="0" borderId="0" xfId="2" applyNumberFormat="1" applyFont="1" applyFill="1" applyBorder="1" applyAlignment="1">
      <alignment horizontal="right"/>
    </xf>
    <xf numFmtId="164" fontId="18" fillId="0" borderId="0" xfId="3" applyNumberFormat="1" applyFont="1" applyFill="1" applyBorder="1" applyAlignment="1">
      <alignment horizontal="right"/>
    </xf>
    <xf numFmtId="49" fontId="18" fillId="0" borderId="0" xfId="2" applyNumberFormat="1" applyFont="1" applyFill="1" applyAlignment="1">
      <alignment horizontal="left" wrapText="1"/>
    </xf>
    <xf numFmtId="164" fontId="18" fillId="0" borderId="9" xfId="2" applyNumberFormat="1" applyFont="1" applyFill="1" applyBorder="1" applyAlignment="1">
      <alignment horizontal="right"/>
    </xf>
    <xf numFmtId="164" fontId="18" fillId="0" borderId="9" xfId="3" applyNumberFormat="1" applyFont="1" applyFill="1" applyBorder="1" applyAlignment="1">
      <alignment horizontal="right"/>
    </xf>
    <xf numFmtId="164" fontId="6" fillId="0" borderId="3" xfId="2" applyNumberFormat="1" applyFont="1" applyFill="1" applyBorder="1" applyAlignment="1">
      <alignment horizontal="right"/>
    </xf>
    <xf numFmtId="164" fontId="6" fillId="0" borderId="0" xfId="2" applyNumberFormat="1" applyFont="1" applyFill="1" applyBorder="1" applyAlignment="1">
      <alignment horizontal="right"/>
    </xf>
    <xf numFmtId="164" fontId="6" fillId="0" borderId="0" xfId="0" applyNumberFormat="1" applyFont="1"/>
    <xf numFmtId="49" fontId="18" fillId="0" borderId="0" xfId="1" applyNumberFormat="1" applyFont="1" applyFill="1" applyAlignment="1">
      <alignment horizontal="left" wrapText="1"/>
    </xf>
    <xf numFmtId="164" fontId="6" fillId="0" borderId="3" xfId="1" applyNumberFormat="1" applyFont="1" applyFill="1" applyBorder="1" applyAlignment="1">
      <alignment horizontal="right"/>
    </xf>
    <xf numFmtId="164" fontId="6" fillId="0" borderId="0" xfId="1" applyNumberFormat="1" applyFont="1" applyFill="1" applyBorder="1" applyAlignment="1">
      <alignment horizontal="right"/>
    </xf>
    <xf numFmtId="49" fontId="23" fillId="0" borderId="0" xfId="1" applyNumberFormat="1" applyFont="1" applyFill="1" applyAlignment="1">
      <alignment horizontal="left" wrapText="1"/>
    </xf>
    <xf numFmtId="164" fontId="22" fillId="0" borderId="0" xfId="1" applyNumberFormat="1" applyFont="1" applyFill="1" applyBorder="1" applyAlignment="1">
      <alignment horizontal="right"/>
    </xf>
    <xf numFmtId="164" fontId="22" fillId="0" borderId="0" xfId="1" applyNumberFormat="1" applyFont="1" applyFill="1" applyAlignment="1">
      <alignment horizontal="left"/>
    </xf>
    <xf numFmtId="43" fontId="6" fillId="0" borderId="0" xfId="1" applyNumberFormat="1" applyFont="1" applyFill="1" applyAlignment="1">
      <alignment horizontal="left"/>
    </xf>
    <xf numFmtId="43" fontId="22" fillId="0" borderId="0" xfId="1" applyNumberFormat="1" applyFont="1" applyFill="1" applyAlignment="1">
      <alignment horizontal="left"/>
    </xf>
    <xf numFmtId="43" fontId="18" fillId="0" borderId="0" xfId="1" applyNumberFormat="1" applyFont="1" applyFill="1" applyAlignment="1">
      <alignment horizontal="left"/>
    </xf>
    <xf numFmtId="43" fontId="18" fillId="0" borderId="19" xfId="1" applyNumberFormat="1" applyFont="1" applyFill="1" applyBorder="1" applyAlignment="1">
      <alignment horizontal="right"/>
    </xf>
    <xf numFmtId="49" fontId="18" fillId="0" borderId="0" xfId="1" applyNumberFormat="1" applyFont="1" applyFill="1" applyBorder="1" applyAlignment="1">
      <alignment horizontal="left"/>
    </xf>
    <xf numFmtId="49" fontId="18" fillId="0" borderId="19" xfId="1" applyNumberFormat="1" applyFont="1" applyFill="1" applyBorder="1" applyAlignment="1">
      <alignment horizontal="left"/>
    </xf>
    <xf numFmtId="49" fontId="6" fillId="0" borderId="16" xfId="2" applyNumberFormat="1" applyFont="1" applyFill="1" applyBorder="1" applyAlignment="1">
      <alignment horizontal="left" vertical="top" wrapText="1"/>
    </xf>
    <xf numFmtId="164" fontId="18" fillId="0" borderId="16" xfId="1" applyNumberFormat="1" applyFont="1" applyFill="1" applyBorder="1" applyAlignment="1">
      <alignment horizontal="right"/>
    </xf>
    <xf numFmtId="49" fontId="19" fillId="0" borderId="17" xfId="2" applyNumberFormat="1" applyFont="1" applyFill="1" applyBorder="1" applyAlignment="1">
      <alignment horizontal="left" vertical="top" wrapText="1"/>
    </xf>
    <xf numFmtId="166" fontId="19" fillId="0" borderId="17" xfId="6" applyNumberFormat="1" applyFont="1" applyFill="1" applyBorder="1" applyAlignment="1">
      <alignment horizontal="right"/>
    </xf>
    <xf numFmtId="166" fontId="19" fillId="0" borderId="13" xfId="6" applyNumberFormat="1" applyFont="1" applyFill="1" applyBorder="1" applyAlignment="1">
      <alignment horizontal="right"/>
    </xf>
    <xf numFmtId="166" fontId="19" fillId="0" borderId="0" xfId="6" applyNumberFormat="1" applyFont="1" applyFill="1" applyBorder="1" applyAlignment="1">
      <alignment horizontal="right"/>
    </xf>
    <xf numFmtId="164" fontId="19" fillId="0" borderId="0" xfId="1" applyNumberFormat="1" applyFont="1" applyFill="1" applyAlignment="1">
      <alignment horizontal="left"/>
    </xf>
    <xf numFmtId="49" fontId="24" fillId="0" borderId="0" xfId="1" applyNumberFormat="1" applyFont="1" applyFill="1" applyAlignment="1">
      <alignment horizontal="left"/>
    </xf>
    <xf numFmtId="164" fontId="24" fillId="0" borderId="0" xfId="1" applyNumberFormat="1" applyFont="1" applyFill="1" applyAlignment="1">
      <alignment horizontal="right"/>
    </xf>
    <xf numFmtId="164" fontId="24" fillId="0" borderId="0" xfId="1" applyNumberFormat="1" applyFont="1" applyFill="1" applyBorder="1" applyAlignment="1">
      <alignment horizontal="right"/>
    </xf>
    <xf numFmtId="165" fontId="24" fillId="0" borderId="0" xfId="1" applyNumberFormat="1" applyFont="1" applyFill="1" applyAlignment="1">
      <alignment horizontal="right"/>
    </xf>
    <xf numFmtId="164" fontId="24" fillId="0" borderId="0" xfId="1" applyNumberFormat="1" applyFont="1" applyAlignment="1">
      <alignment horizontal="right"/>
    </xf>
    <xf numFmtId="164" fontId="24" fillId="0" borderId="0" xfId="1" applyNumberFormat="1" applyFont="1" applyFill="1" applyAlignment="1">
      <alignment horizontal="left"/>
    </xf>
    <xf numFmtId="49" fontId="18" fillId="0" borderId="16" xfId="1" applyNumberFormat="1" applyFont="1" applyFill="1" applyBorder="1" applyAlignment="1">
      <alignment horizontal="left"/>
    </xf>
    <xf numFmtId="166" fontId="19" fillId="0" borderId="15" xfId="6" applyNumberFormat="1" applyFont="1" applyFill="1" applyBorder="1" applyAlignment="1">
      <alignment horizontal="right"/>
    </xf>
    <xf numFmtId="166" fontId="19" fillId="0" borderId="18" xfId="6" applyNumberFormat="1" applyFont="1" applyFill="1" applyBorder="1" applyAlignment="1">
      <alignment horizontal="right"/>
    </xf>
    <xf numFmtId="166" fontId="18" fillId="0" borderId="15" xfId="6" applyNumberFormat="1" applyFont="1" applyFill="1" applyBorder="1" applyAlignment="1">
      <alignment horizontal="right"/>
    </xf>
    <xf numFmtId="166" fontId="18" fillId="0" borderId="0" xfId="6" applyNumberFormat="1" applyFont="1" applyFill="1" applyBorder="1" applyAlignment="1">
      <alignment horizontal="right"/>
    </xf>
    <xf numFmtId="164" fontId="18" fillId="0" borderId="15" xfId="1" applyNumberFormat="1" applyFont="1" applyBorder="1" applyAlignment="1">
      <alignment horizontal="right"/>
    </xf>
    <xf numFmtId="164" fontId="18" fillId="0" borderId="18" xfId="1" applyNumberFormat="1" applyFont="1" applyBorder="1" applyAlignment="1">
      <alignment horizontal="right"/>
    </xf>
    <xf numFmtId="164" fontId="18" fillId="0" borderId="0" xfId="1" applyNumberFormat="1" applyFont="1" applyBorder="1" applyAlignment="1">
      <alignment horizontal="right"/>
    </xf>
    <xf numFmtId="49" fontId="18" fillId="0" borderId="17" xfId="1" applyNumberFormat="1" applyFont="1" applyFill="1" applyBorder="1" applyAlignment="1">
      <alignment horizontal="left"/>
    </xf>
    <xf numFmtId="164" fontId="18" fillId="0" borderId="17" xfId="1" applyNumberFormat="1" applyFont="1" applyFill="1" applyBorder="1" applyAlignment="1">
      <alignment horizontal="right"/>
    </xf>
    <xf numFmtId="164" fontId="18" fillId="0" borderId="13" xfId="1" applyNumberFormat="1" applyFont="1" applyFill="1" applyBorder="1" applyAlignment="1">
      <alignment horizontal="right"/>
    </xf>
    <xf numFmtId="49" fontId="25" fillId="0" borderId="0" xfId="1" applyNumberFormat="1" applyFont="1" applyFill="1"/>
    <xf numFmtId="164" fontId="26" fillId="0" borderId="0" xfId="1" applyNumberFormat="1" applyFont="1" applyFill="1" applyBorder="1" applyAlignment="1"/>
    <xf numFmtId="49" fontId="26" fillId="0" borderId="0" xfId="1" applyNumberFormat="1" applyFont="1"/>
    <xf numFmtId="164" fontId="26" fillId="0" borderId="0" xfId="1" applyNumberFormat="1" applyFont="1" applyAlignment="1">
      <alignment horizontal="right"/>
    </xf>
    <xf numFmtId="164" fontId="28" fillId="0" borderId="0" xfId="1" applyNumberFormat="1" applyFont="1" applyFill="1" applyBorder="1" applyAlignment="1" applyProtection="1">
      <alignment horizontal="right"/>
      <protection locked="0"/>
    </xf>
    <xf numFmtId="164" fontId="27" fillId="0" borderId="0" xfId="1" applyNumberFormat="1" applyFont="1" applyFill="1" applyBorder="1" applyAlignment="1">
      <alignment horizontal="right"/>
    </xf>
    <xf numFmtId="166" fontId="27" fillId="0" borderId="0" xfId="6" applyNumberFormat="1" applyFont="1" applyFill="1" applyBorder="1" applyAlignment="1">
      <alignment horizontal="right"/>
    </xf>
    <xf numFmtId="164" fontId="27" fillId="0" borderId="0" xfId="3" applyNumberFormat="1" applyFont="1" applyFill="1" applyBorder="1" applyAlignment="1">
      <alignment horizontal="right"/>
    </xf>
    <xf numFmtId="43" fontId="27" fillId="0" borderId="0" xfId="1" applyNumberFormat="1" applyFont="1" applyFill="1" applyBorder="1" applyAlignment="1">
      <alignment horizontal="right"/>
    </xf>
    <xf numFmtId="164" fontId="27" fillId="0" borderId="0" xfId="1" applyNumberFormat="1" applyFont="1" applyFill="1" applyBorder="1" applyAlignment="1">
      <alignment horizontal="left"/>
    </xf>
    <xf numFmtId="166" fontId="28" fillId="0" borderId="0" xfId="6" applyNumberFormat="1" applyFont="1" applyFill="1" applyBorder="1" applyAlignment="1">
      <alignment horizontal="right"/>
    </xf>
    <xf numFmtId="49" fontId="28" fillId="0" borderId="0" xfId="3" applyNumberFormat="1" applyFont="1" applyFill="1" applyBorder="1" applyAlignment="1">
      <alignment horizontal="center" vertical="top" wrapText="1"/>
    </xf>
    <xf numFmtId="164" fontId="30" fillId="0" borderId="0" xfId="1" applyNumberFormat="1" applyFont="1" applyFill="1" applyBorder="1" applyAlignment="1">
      <alignment horizontal="right"/>
    </xf>
    <xf numFmtId="164" fontId="26" fillId="0" borderId="0" xfId="1" applyNumberFormat="1" applyFont="1" applyFill="1" applyBorder="1" applyAlignment="1">
      <alignment horizontal="left"/>
    </xf>
    <xf numFmtId="164" fontId="28" fillId="0" borderId="0" xfId="3" applyNumberFormat="1" applyFont="1" applyFill="1" applyBorder="1" applyAlignment="1">
      <alignment horizontal="right"/>
    </xf>
    <xf numFmtId="0" fontId="27" fillId="0" borderId="0" xfId="0" applyFont="1" applyFill="1" applyBorder="1"/>
    <xf numFmtId="164" fontId="28" fillId="0" borderId="0" xfId="2" applyNumberFormat="1" applyFont="1" applyFill="1" applyBorder="1" applyAlignment="1">
      <alignment horizontal="right"/>
    </xf>
    <xf numFmtId="164" fontId="28" fillId="0" borderId="0" xfId="1" applyNumberFormat="1" applyFont="1" applyFill="1" applyBorder="1" applyAlignment="1">
      <alignment horizontal="right"/>
    </xf>
    <xf numFmtId="43" fontId="27" fillId="0" borderId="0" xfId="1" applyNumberFormat="1" applyFont="1" applyFill="1" applyBorder="1" applyAlignment="1">
      <alignment horizontal="left"/>
    </xf>
    <xf numFmtId="164" fontId="28" fillId="0" borderId="0" xfId="1" applyNumberFormat="1" applyFont="1" applyFill="1" applyBorder="1" applyAlignment="1">
      <alignment horizontal="left"/>
    </xf>
    <xf numFmtId="49" fontId="28" fillId="0" borderId="0" xfId="2" applyNumberFormat="1" applyFont="1" applyFill="1" applyBorder="1" applyAlignment="1">
      <alignment horizontal="center" vertical="top" wrapText="1"/>
    </xf>
    <xf numFmtId="164" fontId="29" fillId="0" borderId="0" xfId="1" applyNumberFormat="1" applyFont="1" applyFill="1" applyBorder="1" applyAlignment="1">
      <alignment horizontal="left"/>
    </xf>
    <xf numFmtId="164" fontId="29" fillId="0" borderId="0" xfId="1" applyNumberFormat="1" applyFont="1" applyFill="1" applyBorder="1" applyAlignment="1">
      <alignment horizontal="right"/>
    </xf>
    <xf numFmtId="49" fontId="31" fillId="0" borderId="0" xfId="1" applyNumberFormat="1" applyFont="1" applyFill="1" applyBorder="1" applyAlignment="1">
      <alignment horizontal="left"/>
    </xf>
    <xf numFmtId="49" fontId="28" fillId="0" borderId="0" xfId="3" applyNumberFormat="1" applyFont="1" applyFill="1" applyBorder="1" applyAlignment="1">
      <alignment horizontal="left" vertical="top" wrapText="1"/>
    </xf>
    <xf numFmtId="49" fontId="27" fillId="0" borderId="0" xfId="1" applyNumberFormat="1" applyFont="1" applyFill="1" applyBorder="1" applyAlignment="1">
      <alignment horizontal="left"/>
    </xf>
    <xf numFmtId="49" fontId="28" fillId="0" borderId="0" xfId="1" applyNumberFormat="1" applyFont="1" applyFill="1" applyBorder="1" applyAlignment="1">
      <alignment horizontal="left"/>
    </xf>
    <xf numFmtId="164" fontId="27" fillId="0" borderId="0" xfId="1" applyNumberFormat="1" applyFont="1" applyBorder="1" applyAlignment="1">
      <alignment horizontal="right"/>
    </xf>
    <xf numFmtId="49" fontId="30" fillId="0" borderId="0" xfId="1" applyNumberFormat="1" applyFont="1" applyFill="1" applyBorder="1" applyAlignment="1">
      <alignment horizontal="left"/>
    </xf>
    <xf numFmtId="43" fontId="30" fillId="0" borderId="0" xfId="1" applyFont="1" applyFill="1" applyBorder="1" applyAlignment="1">
      <alignment horizontal="right"/>
    </xf>
    <xf numFmtId="164" fontId="30" fillId="0" borderId="0" xfId="1" applyNumberFormat="1" applyFont="1" applyFill="1" applyBorder="1" applyAlignment="1">
      <alignment horizontal="left"/>
    </xf>
    <xf numFmtId="49" fontId="28" fillId="0" borderId="0" xfId="4" applyNumberFormat="1" applyFont="1" applyFill="1" applyAlignment="1" applyProtection="1">
      <alignment horizontal="center" wrapText="1"/>
      <protection locked="0"/>
    </xf>
    <xf numFmtId="0" fontId="26" fillId="0" borderId="0" xfId="0" applyFont="1" applyFill="1" applyBorder="1" applyAlignment="1"/>
    <xf numFmtId="43" fontId="28" fillId="0" borderId="0" xfId="1" applyFont="1" applyFill="1" applyBorder="1" applyAlignment="1">
      <alignment horizontal="right"/>
    </xf>
    <xf numFmtId="9" fontId="28" fillId="0" borderId="0" xfId="6" applyFont="1" applyFill="1" applyBorder="1" applyAlignment="1">
      <alignment horizontal="right"/>
    </xf>
    <xf numFmtId="49" fontId="27" fillId="0" borderId="0" xfId="4" applyNumberFormat="1" applyFont="1" applyFill="1" applyBorder="1" applyAlignment="1"/>
    <xf numFmtId="49" fontId="28" fillId="0" borderId="0" xfId="4" applyNumberFormat="1" applyFont="1" applyFill="1" applyBorder="1" applyAlignment="1">
      <alignment horizontal="center"/>
    </xf>
    <xf numFmtId="43" fontId="27" fillId="0" borderId="0" xfId="1" applyNumberFormat="1" applyFont="1" applyFill="1" applyBorder="1" applyAlignment="1"/>
    <xf numFmtId="49" fontId="27" fillId="0" borderId="0" xfId="0" applyNumberFormat="1" applyFont="1" applyFill="1" applyBorder="1" applyAlignment="1"/>
    <xf numFmtId="49" fontId="28" fillId="0" borderId="0" xfId="0" applyNumberFormat="1" applyFont="1" applyFill="1" applyBorder="1" applyAlignment="1">
      <alignment horizontal="center"/>
    </xf>
    <xf numFmtId="49" fontId="28" fillId="0" borderId="0" xfId="0" applyNumberFormat="1" applyFont="1" applyFill="1" applyBorder="1" applyAlignment="1"/>
    <xf numFmtId="43" fontId="28" fillId="0" borderId="0" xfId="1" applyFont="1" applyBorder="1" applyAlignment="1">
      <alignment horizontal="right"/>
    </xf>
    <xf numFmtId="49" fontId="26" fillId="0" borderId="0" xfId="0" applyNumberFormat="1" applyFont="1" applyFill="1" applyBorder="1" applyAlignment="1"/>
    <xf numFmtId="164" fontId="26" fillId="0" borderId="0" xfId="1" applyNumberFormat="1" applyFont="1" applyFill="1" applyBorder="1" applyAlignment="1">
      <alignment horizontal="right"/>
    </xf>
    <xf numFmtId="164" fontId="17" fillId="0" borderId="0" xfId="1" applyNumberFormat="1" applyFont="1" applyFill="1" applyAlignment="1" applyProtection="1">
      <alignment horizontal="center"/>
      <protection locked="0"/>
    </xf>
    <xf numFmtId="49" fontId="6" fillId="0" borderId="0" xfId="2" applyNumberFormat="1" applyFont="1" applyFill="1" applyBorder="1" applyAlignment="1">
      <alignment horizontal="center" vertical="top" wrapText="1"/>
    </xf>
    <xf numFmtId="49" fontId="6" fillId="0" borderId="0" xfId="2" applyNumberFormat="1" applyFont="1" applyFill="1" applyAlignment="1">
      <alignment horizontal="center" vertical="top" wrapText="1"/>
    </xf>
    <xf numFmtId="49" fontId="7" fillId="0" borderId="0" xfId="2" applyNumberFormat="1" applyFont="1" applyFill="1" applyAlignment="1">
      <alignment horizontal="center" vertical="top" wrapText="1"/>
    </xf>
    <xf numFmtId="164" fontId="7" fillId="0" borderId="0" xfId="2" applyNumberFormat="1" applyFont="1" applyFill="1" applyAlignment="1">
      <alignment horizontal="center"/>
    </xf>
    <xf numFmtId="49" fontId="7" fillId="0" borderId="0" xfId="5" applyNumberFormat="1" applyFont="1" applyFill="1" applyAlignment="1">
      <alignment horizontal="center" vertical="top" wrapText="1"/>
    </xf>
  </cellXfs>
  <cellStyles count="7">
    <cellStyle name="Comma" xfId="1" builtinId="3"/>
    <cellStyle name="Comma 2" xfId="2"/>
    <cellStyle name="Comma 2 2" xfId="3"/>
    <cellStyle name="Normal" xfId="0" builtinId="0"/>
    <cellStyle name="Normal_Sheet1" xfId="4"/>
    <cellStyle name="Normal_Sheet3" xfId="5"/>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2809875</xdr:colOff>
      <xdr:row>7</xdr:row>
      <xdr:rowOff>85725</xdr:rowOff>
    </xdr:from>
    <xdr:to>
      <xdr:col>3</xdr:col>
      <xdr:colOff>676275</xdr:colOff>
      <xdr:row>7</xdr:row>
      <xdr:rowOff>85725</xdr:rowOff>
    </xdr:to>
    <xdr:cxnSp macro="">
      <xdr:nvCxnSpPr>
        <xdr:cNvPr id="3625" name="Straight Arrow Connector 2"/>
        <xdr:cNvCxnSpPr>
          <a:cxnSpLocks noChangeShapeType="1"/>
        </xdr:cNvCxnSpPr>
      </xdr:nvCxnSpPr>
      <xdr:spPr bwMode="auto">
        <a:xfrm flipH="1">
          <a:off x="2809875" y="1219200"/>
          <a:ext cx="2276475" cy="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133350</xdr:colOff>
      <xdr:row>7</xdr:row>
      <xdr:rowOff>85725</xdr:rowOff>
    </xdr:from>
    <xdr:to>
      <xdr:col>6</xdr:col>
      <xdr:colOff>771525</xdr:colOff>
      <xdr:row>7</xdr:row>
      <xdr:rowOff>85725</xdr:rowOff>
    </xdr:to>
    <xdr:cxnSp macro="">
      <xdr:nvCxnSpPr>
        <xdr:cNvPr id="3626" name="Straight Arrow Connector 4"/>
        <xdr:cNvCxnSpPr>
          <a:cxnSpLocks noChangeShapeType="1"/>
        </xdr:cNvCxnSpPr>
      </xdr:nvCxnSpPr>
      <xdr:spPr bwMode="auto">
        <a:xfrm flipV="1">
          <a:off x="6162675" y="1219200"/>
          <a:ext cx="1447800" cy="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finance\Sharon\KPMG\M\Merbok%20Group\Conso\MHB_2007_conso_28-3-08_cli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E Lanka US"/>
      <sheetName val="CASHFLOW"/>
      <sheetName val="COC"/>
      <sheetName val="PPE"/>
      <sheetName val="Inter-trans"/>
      <sheetName val="Interco"/>
      <sheetName val="9th Sch"/>
      <sheetName val="NOTES"/>
      <sheetName val="PPE (amended)-new"/>
      <sheetName val="Consol AJE"/>
      <sheetName val="cf"/>
      <sheetName val="BS"/>
      <sheetName val="PL"/>
      <sheetName val="EFR-LANKA"/>
      <sheetName val="EFR-MHBVI"/>
      <sheetName val="EFR-MHG"/>
      <sheetName val="EFR-america"/>
      <sheetName val="EFR-JPY"/>
      <sheetName val="CF working"/>
      <sheetName val="interest rate"/>
      <sheetName val="BVI&amp;JPN"/>
      <sheetName val="Lanka"/>
      <sheetName val="MASB24"/>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tabSelected="1" zoomScaleNormal="100" zoomScaleSheetLayoutView="100" workbookViewId="0">
      <pane xSplit="1" ySplit="15" topLeftCell="B16" activePane="bottomRight" state="frozen"/>
      <selection activeCell="I7" sqref="I7"/>
      <selection pane="topRight" activeCell="I7" sqref="I7"/>
      <selection pane="bottomLeft" activeCell="I7" sqref="I7"/>
      <selection pane="bottomRight" activeCell="E17" sqref="E17 H17"/>
    </sheetView>
  </sheetViews>
  <sheetFormatPr defaultColWidth="9.140625" defaultRowHeight="12.75" x14ac:dyDescent="0.2"/>
  <cols>
    <col min="1" max="1" width="52.85546875" style="8" customWidth="1"/>
    <col min="2" max="2" width="19.28515625" style="3" customWidth="1"/>
    <col min="3" max="3" width="19.85546875" style="3" customWidth="1"/>
    <col min="4" max="4" width="1.85546875" style="4" customWidth="1"/>
    <col min="5" max="5" width="19.28515625" style="3" customWidth="1"/>
    <col min="6" max="6" width="19.140625" style="3" customWidth="1"/>
    <col min="7" max="7" width="2.140625" style="5" customWidth="1"/>
    <col min="8" max="8" width="12.7109375" style="270" customWidth="1"/>
    <col min="9" max="9" width="13" style="270" customWidth="1"/>
    <col min="10" max="10" width="9.140625" style="5"/>
    <col min="11" max="11" width="11.28515625" style="5" customWidth="1"/>
    <col min="12" max="16384" width="9.140625" style="5"/>
  </cols>
  <sheetData>
    <row r="1" spans="1:9" ht="14.25" x14ac:dyDescent="0.2">
      <c r="A1" s="18" t="s">
        <v>0</v>
      </c>
    </row>
    <row r="2" spans="1:9" ht="14.25" x14ac:dyDescent="0.2">
      <c r="A2" s="18" t="s">
        <v>1</v>
      </c>
    </row>
    <row r="3" spans="1:9" ht="14.25" x14ac:dyDescent="0.2">
      <c r="A3" s="18"/>
    </row>
    <row r="4" spans="1:9" ht="14.25" x14ac:dyDescent="0.2">
      <c r="A4" s="19" t="s">
        <v>45</v>
      </c>
    </row>
    <row r="5" spans="1:9" ht="14.25" x14ac:dyDescent="0.2">
      <c r="A5" s="19" t="s">
        <v>170</v>
      </c>
    </row>
    <row r="6" spans="1:9" x14ac:dyDescent="0.2">
      <c r="A6" s="6" t="s">
        <v>2</v>
      </c>
    </row>
    <row r="7" spans="1:9" ht="15" x14ac:dyDescent="0.25">
      <c r="A7" s="19"/>
      <c r="B7" s="186"/>
      <c r="C7" s="187"/>
      <c r="D7" s="188"/>
      <c r="E7" s="186"/>
      <c r="F7" s="187"/>
      <c r="G7" s="189"/>
      <c r="H7" s="266"/>
      <c r="I7" s="266"/>
    </row>
    <row r="8" spans="1:9" ht="15" x14ac:dyDescent="0.25">
      <c r="A8" s="19"/>
      <c r="B8" s="301" t="s">
        <v>3</v>
      </c>
      <c r="C8" s="301"/>
      <c r="D8" s="190"/>
      <c r="E8" s="301" t="s">
        <v>4</v>
      </c>
      <c r="F8" s="301"/>
      <c r="G8" s="189"/>
      <c r="H8" s="266"/>
      <c r="I8" s="266"/>
    </row>
    <row r="9" spans="1:9" ht="15" x14ac:dyDescent="0.25">
      <c r="A9" s="19"/>
      <c r="B9" s="191" t="s">
        <v>27</v>
      </c>
      <c r="C9" s="191" t="s">
        <v>27</v>
      </c>
      <c r="D9" s="190"/>
      <c r="E9" s="191" t="s">
        <v>27</v>
      </c>
      <c r="F9" s="191" t="s">
        <v>27</v>
      </c>
      <c r="G9" s="189"/>
      <c r="H9" s="261" t="s">
        <v>153</v>
      </c>
      <c r="I9" s="261" t="s">
        <v>153</v>
      </c>
    </row>
    <row r="10" spans="1:9" ht="15" x14ac:dyDescent="0.25">
      <c r="A10" s="19"/>
      <c r="B10" s="192" t="s">
        <v>5</v>
      </c>
      <c r="C10" s="192" t="s">
        <v>6</v>
      </c>
      <c r="D10" s="193"/>
      <c r="E10" s="192" t="s">
        <v>5</v>
      </c>
      <c r="F10" s="192" t="s">
        <v>6</v>
      </c>
      <c r="G10" s="189"/>
      <c r="H10" s="261" t="s">
        <v>155</v>
      </c>
      <c r="I10" s="261" t="s">
        <v>156</v>
      </c>
    </row>
    <row r="11" spans="1:9" ht="15" x14ac:dyDescent="0.25">
      <c r="A11" s="19"/>
      <c r="B11" s="192" t="s">
        <v>7</v>
      </c>
      <c r="C11" s="192" t="s">
        <v>169</v>
      </c>
      <c r="D11" s="193"/>
      <c r="E11" s="192" t="s">
        <v>8</v>
      </c>
      <c r="F11" s="192" t="s">
        <v>168</v>
      </c>
      <c r="G11" s="189"/>
      <c r="H11" s="261" t="s">
        <v>154</v>
      </c>
      <c r="I11" s="261" t="s">
        <v>154</v>
      </c>
    </row>
    <row r="12" spans="1:9" ht="15" x14ac:dyDescent="0.25">
      <c r="A12" s="19"/>
      <c r="B12" s="192" t="s">
        <v>9</v>
      </c>
      <c r="C12" s="192" t="s">
        <v>9</v>
      </c>
      <c r="D12" s="193"/>
      <c r="E12" s="192" t="s">
        <v>159</v>
      </c>
      <c r="F12" s="192" t="s">
        <v>159</v>
      </c>
      <c r="G12" s="189"/>
      <c r="H12" s="261" t="s">
        <v>122</v>
      </c>
      <c r="I12" s="261" t="s">
        <v>122</v>
      </c>
    </row>
    <row r="13" spans="1:9" ht="15" x14ac:dyDescent="0.25">
      <c r="A13" s="194"/>
      <c r="B13" s="193" t="s">
        <v>158</v>
      </c>
      <c r="C13" s="193" t="s">
        <v>157</v>
      </c>
      <c r="D13" s="193"/>
      <c r="E13" s="193" t="s">
        <v>158</v>
      </c>
      <c r="F13" s="193" t="s">
        <v>157</v>
      </c>
      <c r="G13" s="189"/>
      <c r="H13" s="261" t="s">
        <v>121</v>
      </c>
      <c r="I13" s="261" t="s">
        <v>123</v>
      </c>
    </row>
    <row r="14" spans="1:9" ht="15" x14ac:dyDescent="0.25">
      <c r="A14" s="194"/>
      <c r="B14" s="193"/>
      <c r="C14" s="195" t="s">
        <v>104</v>
      </c>
      <c r="D14" s="195"/>
      <c r="E14" s="193"/>
      <c r="F14" s="195" t="s">
        <v>104</v>
      </c>
      <c r="G14" s="189"/>
      <c r="H14" s="261"/>
      <c r="I14" s="261"/>
    </row>
    <row r="15" spans="1:9" ht="15" x14ac:dyDescent="0.25">
      <c r="A15" s="194"/>
      <c r="B15" s="196" t="s">
        <v>10</v>
      </c>
      <c r="C15" s="196" t="s">
        <v>10</v>
      </c>
      <c r="D15" s="193"/>
      <c r="E15" s="196" t="s">
        <v>10</v>
      </c>
      <c r="F15" s="196" t="s">
        <v>10</v>
      </c>
      <c r="G15" s="189"/>
      <c r="H15" s="261" t="s">
        <v>10</v>
      </c>
      <c r="I15" s="261" t="s">
        <v>10</v>
      </c>
    </row>
    <row r="16" spans="1:9" ht="15" x14ac:dyDescent="0.25">
      <c r="A16" s="194"/>
      <c r="B16" s="138"/>
      <c r="C16" s="138"/>
      <c r="D16" s="137"/>
      <c r="E16" s="138"/>
      <c r="F16" s="138" t="s">
        <v>11</v>
      </c>
      <c r="G16" s="189"/>
      <c r="H16" s="261"/>
      <c r="I16" s="261"/>
    </row>
    <row r="17" spans="1:9" ht="19.149999999999999" customHeight="1" thickBot="1" x14ac:dyDescent="0.3">
      <c r="A17" s="194" t="s">
        <v>12</v>
      </c>
      <c r="B17" s="197">
        <f>E17-H17</f>
        <v>152471</v>
      </c>
      <c r="C17" s="197">
        <f>F17-I17</f>
        <v>131225</v>
      </c>
      <c r="D17" s="143"/>
      <c r="E17" s="197">
        <v>552326</v>
      </c>
      <c r="F17" s="197">
        <v>487660</v>
      </c>
      <c r="G17" s="189"/>
      <c r="H17" s="262">
        <v>399855</v>
      </c>
      <c r="I17" s="262">
        <v>356435</v>
      </c>
    </row>
    <row r="18" spans="1:9" ht="15.75" thickTop="1" x14ac:dyDescent="0.25">
      <c r="A18" s="194"/>
      <c r="B18" s="143"/>
      <c r="C18" s="143"/>
      <c r="D18" s="143"/>
      <c r="E18" s="143"/>
      <c r="F18" s="143"/>
      <c r="G18" s="189"/>
      <c r="H18" s="262"/>
      <c r="I18" s="262"/>
    </row>
    <row r="19" spans="1:9" ht="15" x14ac:dyDescent="0.25">
      <c r="A19" s="194" t="s">
        <v>13</v>
      </c>
      <c r="B19" s="143">
        <f>B25-B23-B22-B21</f>
        <v>13347</v>
      </c>
      <c r="C19" s="143">
        <f>C25-C23-C22-C21</f>
        <v>11012</v>
      </c>
      <c r="D19" s="143"/>
      <c r="E19" s="143">
        <f>E25-E23-E22-E21</f>
        <v>42063</v>
      </c>
      <c r="F19" s="143">
        <v>46406</v>
      </c>
      <c r="G19" s="189"/>
      <c r="H19" s="262">
        <v>28716</v>
      </c>
      <c r="I19" s="262">
        <v>35394</v>
      </c>
    </row>
    <row r="20" spans="1:9" s="9" customFormat="1" ht="15" x14ac:dyDescent="0.25">
      <c r="A20" s="198"/>
      <c r="B20" s="199"/>
      <c r="C20" s="199"/>
      <c r="D20" s="199"/>
      <c r="E20" s="199"/>
      <c r="F20" s="199"/>
      <c r="G20" s="200"/>
      <c r="H20" s="263"/>
      <c r="I20" s="263"/>
    </row>
    <row r="21" spans="1:9" ht="15" x14ac:dyDescent="0.25">
      <c r="A21" s="194" t="s">
        <v>14</v>
      </c>
      <c r="B21" s="143">
        <f t="shared" ref="B21:C23" si="0">E21-H21</f>
        <v>174</v>
      </c>
      <c r="C21" s="143">
        <f t="shared" si="0"/>
        <v>17</v>
      </c>
      <c r="D21" s="143"/>
      <c r="E21" s="143">
        <v>312</v>
      </c>
      <c r="F21" s="143">
        <v>72</v>
      </c>
      <c r="G21" s="189"/>
      <c r="H21" s="262">
        <v>138</v>
      </c>
      <c r="I21" s="262">
        <v>55</v>
      </c>
    </row>
    <row r="22" spans="1:9" ht="15" x14ac:dyDescent="0.25">
      <c r="A22" s="194" t="s">
        <v>15</v>
      </c>
      <c r="B22" s="143">
        <f t="shared" si="0"/>
        <v>-2882</v>
      </c>
      <c r="C22" s="143">
        <f t="shared" si="0"/>
        <v>-2206</v>
      </c>
      <c r="D22" s="143"/>
      <c r="E22" s="143">
        <v>-8013</v>
      </c>
      <c r="F22" s="143">
        <v>-7333</v>
      </c>
      <c r="G22" s="189"/>
      <c r="H22" s="262">
        <v>-5131</v>
      </c>
      <c r="I22" s="262">
        <v>-5127</v>
      </c>
    </row>
    <row r="23" spans="1:9" ht="13.15" customHeight="1" x14ac:dyDescent="0.25">
      <c r="A23" s="194" t="s">
        <v>16</v>
      </c>
      <c r="B23" s="201">
        <f t="shared" si="0"/>
        <v>-6145</v>
      </c>
      <c r="C23" s="201">
        <f t="shared" si="0"/>
        <v>-7330</v>
      </c>
      <c r="D23" s="143"/>
      <c r="E23" s="201">
        <v>-18814</v>
      </c>
      <c r="F23" s="201">
        <v>-19607</v>
      </c>
      <c r="G23" s="189"/>
      <c r="H23" s="262">
        <v>-12669</v>
      </c>
      <c r="I23" s="262">
        <v>-12277</v>
      </c>
    </row>
    <row r="24" spans="1:9" ht="13.15" customHeight="1" x14ac:dyDescent="0.25">
      <c r="A24" s="194"/>
      <c r="B24" s="143"/>
      <c r="C24" s="143"/>
      <c r="D24" s="143"/>
      <c r="E24" s="143"/>
      <c r="F24" s="143"/>
      <c r="G24" s="189"/>
      <c r="H24" s="262"/>
      <c r="I24" s="262"/>
    </row>
    <row r="25" spans="1:9" ht="15" x14ac:dyDescent="0.25">
      <c r="A25" s="202" t="s">
        <v>57</v>
      </c>
      <c r="B25" s="143">
        <f>E25-H25</f>
        <v>4494</v>
      </c>
      <c r="C25" s="143">
        <f>F25-I25</f>
        <v>1493</v>
      </c>
      <c r="D25" s="143"/>
      <c r="E25" s="186">
        <v>15548</v>
      </c>
      <c r="F25" s="186">
        <v>19538</v>
      </c>
      <c r="G25" s="189"/>
      <c r="H25" s="262">
        <v>11054</v>
      </c>
      <c r="I25" s="262">
        <v>18045</v>
      </c>
    </row>
    <row r="26" spans="1:9" ht="15" x14ac:dyDescent="0.25">
      <c r="A26" s="194" t="s">
        <v>44</v>
      </c>
      <c r="B26" s="143">
        <f>E26-H26</f>
        <v>-300</v>
      </c>
      <c r="C26" s="143">
        <f>F26-I26</f>
        <v>-151</v>
      </c>
      <c r="D26" s="143"/>
      <c r="E26" s="143">
        <v>-1000</v>
      </c>
      <c r="F26" s="143">
        <v>-351</v>
      </c>
      <c r="G26" s="203"/>
      <c r="H26" s="262">
        <v>-700</v>
      </c>
      <c r="I26" s="262">
        <v>-200</v>
      </c>
    </row>
    <row r="27" spans="1:9" ht="15" x14ac:dyDescent="0.25">
      <c r="A27" s="194"/>
      <c r="B27" s="143"/>
      <c r="C27" s="201"/>
      <c r="D27" s="143"/>
      <c r="E27" s="201"/>
      <c r="F27" s="201"/>
      <c r="G27" s="189"/>
      <c r="H27" s="262"/>
      <c r="I27" s="262"/>
    </row>
    <row r="28" spans="1:9" s="2" customFormat="1" ht="14.25" x14ac:dyDescent="0.2">
      <c r="A28" s="204" t="s">
        <v>56</v>
      </c>
      <c r="B28" s="205">
        <f>SUM(B25:B26)</f>
        <v>4194</v>
      </c>
      <c r="C28" s="206">
        <f>SUM(C25:C26)</f>
        <v>1342</v>
      </c>
      <c r="D28" s="207"/>
      <c r="E28" s="205">
        <f>SUM(E25:E26)</f>
        <v>14548</v>
      </c>
      <c r="F28" s="206">
        <f>SUM(F25:F26)</f>
        <v>19187</v>
      </c>
      <c r="G28" s="208"/>
      <c r="H28" s="271">
        <v>10354</v>
      </c>
      <c r="I28" s="271">
        <v>17845</v>
      </c>
    </row>
    <row r="29" spans="1:9" s="2" customFormat="1" ht="15" x14ac:dyDescent="0.25">
      <c r="A29" s="204"/>
      <c r="B29" s="209"/>
      <c r="C29" s="199"/>
      <c r="D29" s="199"/>
      <c r="E29" s="199"/>
      <c r="F29" s="199"/>
      <c r="G29" s="210"/>
      <c r="H29" s="263"/>
      <c r="I29" s="263"/>
    </row>
    <row r="30" spans="1:9" s="2" customFormat="1" ht="15" x14ac:dyDescent="0.25">
      <c r="A30" s="204" t="s">
        <v>47</v>
      </c>
      <c r="B30" s="211"/>
      <c r="C30" s="211"/>
      <c r="D30" s="212"/>
      <c r="E30" s="211"/>
      <c r="F30" s="211"/>
      <c r="G30" s="210"/>
      <c r="H30" s="272"/>
      <c r="I30" s="272"/>
    </row>
    <row r="31" spans="1:9" s="2" customFormat="1" ht="15" x14ac:dyDescent="0.25">
      <c r="A31" s="194" t="s">
        <v>105</v>
      </c>
      <c r="B31" s="213">
        <f>E31-H31</f>
        <v>-4134</v>
      </c>
      <c r="C31" s="214">
        <f>F31-I31</f>
        <v>1327</v>
      </c>
      <c r="D31" s="214"/>
      <c r="E31" s="213">
        <f>CCSE!I33</f>
        <v>14472</v>
      </c>
      <c r="F31" s="214">
        <v>3355</v>
      </c>
      <c r="G31" s="210"/>
      <c r="H31" s="264">
        <v>18606</v>
      </c>
      <c r="I31" s="264">
        <v>2028</v>
      </c>
    </row>
    <row r="32" spans="1:9" s="2" customFormat="1" ht="15" x14ac:dyDescent="0.25">
      <c r="A32" s="215" t="s">
        <v>60</v>
      </c>
      <c r="B32" s="213">
        <f>E32-H32</f>
        <v>649</v>
      </c>
      <c r="C32" s="214">
        <f>F32-I32</f>
        <v>-15512</v>
      </c>
      <c r="D32" s="214"/>
      <c r="E32" s="213">
        <v>209</v>
      </c>
      <c r="F32" s="214">
        <v>-13207</v>
      </c>
      <c r="G32" s="210"/>
      <c r="H32" s="264">
        <v>-440</v>
      </c>
      <c r="I32" s="264">
        <v>2305</v>
      </c>
    </row>
    <row r="33" spans="1:9" s="2" customFormat="1" ht="13.9" customHeight="1" x14ac:dyDescent="0.25">
      <c r="A33" s="215"/>
      <c r="B33" s="213"/>
      <c r="C33" s="214"/>
      <c r="D33" s="214"/>
      <c r="E33" s="213"/>
      <c r="F33" s="214"/>
      <c r="G33" s="210"/>
      <c r="H33" s="264"/>
      <c r="I33" s="264"/>
    </row>
    <row r="34" spans="1:9" s="2" customFormat="1" ht="15" x14ac:dyDescent="0.25">
      <c r="A34" s="215"/>
      <c r="B34" s="216">
        <f>SUM(B31:B32)</f>
        <v>-3485</v>
      </c>
      <c r="C34" s="217">
        <f>SUM(C31:C32)</f>
        <v>-14185</v>
      </c>
      <c r="D34" s="214"/>
      <c r="E34" s="216">
        <f>SUM(E31:E32)</f>
        <v>14681</v>
      </c>
      <c r="F34" s="217">
        <f>SUM(F31:F32)</f>
        <v>-9852</v>
      </c>
      <c r="G34" s="210"/>
      <c r="H34" s="264">
        <v>18166</v>
      </c>
      <c r="I34" s="264">
        <v>4333</v>
      </c>
    </row>
    <row r="35" spans="1:9" s="70" customFormat="1" ht="15" thickBot="1" x14ac:dyDescent="0.25">
      <c r="A35" s="204" t="s">
        <v>48</v>
      </c>
      <c r="B35" s="218">
        <f>B28+B34</f>
        <v>709</v>
      </c>
      <c r="C35" s="218">
        <f>C28+C34</f>
        <v>-12843</v>
      </c>
      <c r="D35" s="219"/>
      <c r="E35" s="218">
        <f>E28+E34</f>
        <v>29229</v>
      </c>
      <c r="F35" s="218">
        <f>F28+F34</f>
        <v>9335</v>
      </c>
      <c r="G35" s="220"/>
      <c r="H35" s="271">
        <v>28520</v>
      </c>
      <c r="I35" s="273">
        <v>22178</v>
      </c>
    </row>
    <row r="36" spans="1:9" ht="15.75" thickTop="1" x14ac:dyDescent="0.25">
      <c r="A36" s="202"/>
      <c r="B36" s="143"/>
      <c r="C36" s="143"/>
      <c r="D36" s="143"/>
      <c r="E36" s="143"/>
      <c r="F36" s="143"/>
      <c r="G36" s="189"/>
      <c r="H36" s="262"/>
      <c r="I36" s="262"/>
    </row>
    <row r="37" spans="1:9" ht="15" x14ac:dyDescent="0.25">
      <c r="A37" s="202"/>
      <c r="B37" s="143"/>
      <c r="C37" s="143"/>
      <c r="D37" s="143"/>
      <c r="E37" s="143"/>
      <c r="F37" s="143"/>
      <c r="G37" s="189"/>
      <c r="H37" s="262"/>
      <c r="I37" s="262"/>
    </row>
    <row r="38" spans="1:9" ht="15" x14ac:dyDescent="0.25">
      <c r="A38" s="202" t="s">
        <v>62</v>
      </c>
      <c r="B38" s="143"/>
      <c r="C38" s="143"/>
      <c r="D38" s="143"/>
      <c r="E38" s="143"/>
      <c r="F38" s="143"/>
      <c r="G38" s="189"/>
      <c r="H38" s="262"/>
      <c r="I38" s="262"/>
    </row>
    <row r="39" spans="1:9" ht="15" x14ac:dyDescent="0.25">
      <c r="A39" s="221" t="s">
        <v>58</v>
      </c>
      <c r="B39" s="143">
        <f>B42-B40</f>
        <v>4194</v>
      </c>
      <c r="C39" s="214">
        <f>F39-I39</f>
        <v>1342</v>
      </c>
      <c r="D39" s="214"/>
      <c r="E39" s="143">
        <f>E42-E40</f>
        <v>14549</v>
      </c>
      <c r="F39" s="143">
        <f>F42-F40</f>
        <v>19188</v>
      </c>
      <c r="G39" s="189"/>
      <c r="H39" s="262">
        <v>10355</v>
      </c>
      <c r="I39" s="264">
        <v>17846</v>
      </c>
    </row>
    <row r="40" spans="1:9" ht="15" x14ac:dyDescent="0.25">
      <c r="A40" s="194" t="s">
        <v>59</v>
      </c>
      <c r="B40" s="186">
        <f>E40-H40</f>
        <v>0</v>
      </c>
      <c r="C40" s="214">
        <f>F40-I40</f>
        <v>0</v>
      </c>
      <c r="D40" s="214"/>
      <c r="E40" s="186">
        <v>-1</v>
      </c>
      <c r="F40" s="186">
        <v>-1</v>
      </c>
      <c r="G40" s="189"/>
      <c r="H40" s="262">
        <v>-1</v>
      </c>
      <c r="I40" s="264">
        <v>-1</v>
      </c>
    </row>
    <row r="41" spans="1:9" ht="15" x14ac:dyDescent="0.25">
      <c r="A41" s="194"/>
      <c r="B41" s="186"/>
      <c r="C41" s="214"/>
      <c r="D41" s="214"/>
      <c r="E41" s="186"/>
      <c r="F41" s="186"/>
      <c r="G41" s="189"/>
      <c r="H41" s="262"/>
      <c r="I41" s="264"/>
    </row>
    <row r="42" spans="1:9" s="69" customFormat="1" ht="15" thickBot="1" x14ac:dyDescent="0.25">
      <c r="A42" s="202" t="s">
        <v>56</v>
      </c>
      <c r="B42" s="222">
        <f>B28</f>
        <v>4194</v>
      </c>
      <c r="C42" s="222">
        <f>C28</f>
        <v>1342</v>
      </c>
      <c r="D42" s="223"/>
      <c r="E42" s="222">
        <f>E28</f>
        <v>14548</v>
      </c>
      <c r="F42" s="222">
        <f>F28</f>
        <v>19187</v>
      </c>
      <c r="G42" s="208"/>
      <c r="H42" s="274">
        <v>10354</v>
      </c>
      <c r="I42" s="274">
        <v>17845</v>
      </c>
    </row>
    <row r="43" spans="1:9" s="71" customFormat="1" ht="15.75" thickTop="1" x14ac:dyDescent="0.25">
      <c r="A43" s="224"/>
      <c r="B43" s="225">
        <f>B28-B42</f>
        <v>0</v>
      </c>
      <c r="C43" s="225">
        <f>C28-C42</f>
        <v>0</v>
      </c>
      <c r="D43" s="225"/>
      <c r="E43" s="225">
        <f>E28-E42</f>
        <v>0</v>
      </c>
      <c r="F43" s="225">
        <f>F28-F42</f>
        <v>0</v>
      </c>
      <c r="G43" s="226"/>
      <c r="H43" s="262">
        <f>H28-H42</f>
        <v>0</v>
      </c>
      <c r="I43" s="262">
        <f>I28-I42</f>
        <v>0</v>
      </c>
    </row>
    <row r="44" spans="1:9" ht="15" x14ac:dyDescent="0.25">
      <c r="A44" s="202"/>
      <c r="B44" s="143"/>
      <c r="C44" s="143"/>
      <c r="D44" s="143"/>
      <c r="E44" s="143"/>
      <c r="F44" s="143"/>
      <c r="G44" s="189"/>
      <c r="H44" s="262"/>
      <c r="I44" s="262"/>
    </row>
    <row r="45" spans="1:9" ht="15" x14ac:dyDescent="0.25">
      <c r="A45" s="202" t="s">
        <v>51</v>
      </c>
      <c r="B45" s="143"/>
      <c r="C45" s="143"/>
      <c r="D45" s="143"/>
      <c r="E45" s="143"/>
      <c r="F45" s="143"/>
      <c r="G45" s="189"/>
      <c r="H45" s="262"/>
      <c r="I45" s="262"/>
    </row>
    <row r="46" spans="1:9" ht="15" x14ac:dyDescent="0.25">
      <c r="A46" s="221" t="s">
        <v>58</v>
      </c>
      <c r="B46" s="143">
        <f>B49-B47</f>
        <v>709</v>
      </c>
      <c r="C46" s="214">
        <f>F46-I46</f>
        <v>-12843</v>
      </c>
      <c r="D46" s="214"/>
      <c r="E46" s="143">
        <f>E49-E47</f>
        <v>29230</v>
      </c>
      <c r="F46" s="143">
        <f>F49-F47</f>
        <v>9336</v>
      </c>
      <c r="G46" s="189"/>
      <c r="H46" s="262">
        <v>28521</v>
      </c>
      <c r="I46" s="264">
        <v>22179</v>
      </c>
    </row>
    <row r="47" spans="1:9" ht="15" x14ac:dyDescent="0.25">
      <c r="A47" s="194" t="s">
        <v>59</v>
      </c>
      <c r="B47" s="186">
        <f>E47-H47</f>
        <v>0</v>
      </c>
      <c r="C47" s="214">
        <f>F47-I47</f>
        <v>0</v>
      </c>
      <c r="D47" s="214"/>
      <c r="E47" s="186">
        <f>E40</f>
        <v>-1</v>
      </c>
      <c r="F47" s="186">
        <f>F40</f>
        <v>-1</v>
      </c>
      <c r="G47" s="189"/>
      <c r="H47" s="262">
        <v>-1</v>
      </c>
      <c r="I47" s="264">
        <v>-1</v>
      </c>
    </row>
    <row r="48" spans="1:9" ht="15" x14ac:dyDescent="0.25">
      <c r="A48" s="194"/>
      <c r="B48" s="186"/>
      <c r="C48" s="214"/>
      <c r="D48" s="214"/>
      <c r="E48" s="186"/>
      <c r="F48" s="186"/>
      <c r="G48" s="189"/>
      <c r="H48" s="262"/>
      <c r="I48" s="264"/>
    </row>
    <row r="49" spans="1:9" s="72" customFormat="1" ht="15" thickBot="1" x14ac:dyDescent="0.25">
      <c r="A49" s="202" t="s">
        <v>48</v>
      </c>
      <c r="B49" s="222">
        <f>B35</f>
        <v>709</v>
      </c>
      <c r="C49" s="222">
        <f>C35</f>
        <v>-12843</v>
      </c>
      <c r="D49" s="223"/>
      <c r="E49" s="222">
        <f>E35</f>
        <v>29229</v>
      </c>
      <c r="F49" s="222">
        <f>F35</f>
        <v>9335</v>
      </c>
      <c r="G49" s="227"/>
      <c r="H49" s="274">
        <v>28520</v>
      </c>
      <c r="I49" s="274">
        <v>22178</v>
      </c>
    </row>
    <row r="50" spans="1:9" s="73" customFormat="1" ht="15.75" thickTop="1" x14ac:dyDescent="0.25">
      <c r="A50" s="224"/>
      <c r="B50" s="225">
        <f>B49-B35</f>
        <v>0</v>
      </c>
      <c r="C50" s="225">
        <f>C49-C35</f>
        <v>0</v>
      </c>
      <c r="D50" s="225"/>
      <c r="E50" s="225">
        <f t="shared" ref="E50:F50" si="1">E49-E35</f>
        <v>0</v>
      </c>
      <c r="F50" s="225">
        <f t="shared" si="1"/>
        <v>0</v>
      </c>
      <c r="G50" s="228"/>
      <c r="H50" s="262">
        <f t="shared" ref="H50:I50" si="2">H49-H35</f>
        <v>0</v>
      </c>
      <c r="I50" s="262">
        <f t="shared" si="2"/>
        <v>0</v>
      </c>
    </row>
    <row r="51" spans="1:9" s="12" customFormat="1" ht="15" x14ac:dyDescent="0.25">
      <c r="A51" s="202"/>
      <c r="B51" s="143"/>
      <c r="C51" s="143"/>
      <c r="D51" s="143"/>
      <c r="E51" s="143"/>
      <c r="F51" s="143"/>
      <c r="G51" s="229"/>
      <c r="H51" s="262"/>
      <c r="I51" s="262"/>
    </row>
    <row r="52" spans="1:9" s="12" customFormat="1" ht="15" customHeight="1" thickBot="1" x14ac:dyDescent="0.3">
      <c r="A52" s="194" t="s">
        <v>17</v>
      </c>
      <c r="B52" s="230">
        <v>2.84</v>
      </c>
      <c r="C52" s="230">
        <v>1.79</v>
      </c>
      <c r="D52" s="178"/>
      <c r="E52" s="230">
        <v>9.84</v>
      </c>
      <c r="F52" s="230">
        <v>25.64</v>
      </c>
      <c r="G52" s="229"/>
      <c r="H52" s="265">
        <v>8.8967210200331639</v>
      </c>
      <c r="I52" s="265">
        <v>23.846190972526401</v>
      </c>
    </row>
    <row r="53" spans="1:9" s="12" customFormat="1" ht="15" customHeight="1" x14ac:dyDescent="0.25">
      <c r="A53" s="194"/>
      <c r="B53" s="178"/>
      <c r="C53" s="178"/>
      <c r="D53" s="178"/>
      <c r="E53" s="178"/>
      <c r="F53" s="178"/>
      <c r="G53" s="229"/>
      <c r="H53" s="265"/>
      <c r="I53" s="265"/>
    </row>
    <row r="54" spans="1:9" s="12" customFormat="1" ht="17.25" customHeight="1" thickBot="1" x14ac:dyDescent="0.3">
      <c r="A54" s="194" t="s">
        <v>152</v>
      </c>
      <c r="B54" s="230">
        <v>2.04</v>
      </c>
      <c r="C54" s="230">
        <v>1.79</v>
      </c>
      <c r="D54" s="178"/>
      <c r="E54" s="230">
        <v>7.08</v>
      </c>
      <c r="F54" s="230">
        <v>25.64</v>
      </c>
      <c r="G54" s="229"/>
      <c r="H54" s="275">
        <v>5.9507427228019569</v>
      </c>
      <c r="I54" s="265">
        <v>23.846190972526401</v>
      </c>
    </row>
    <row r="55" spans="1:9" s="12" customFormat="1" ht="17.25" customHeight="1" x14ac:dyDescent="0.25">
      <c r="A55" s="194"/>
      <c r="B55" s="178"/>
      <c r="C55" s="178"/>
      <c r="D55" s="178"/>
      <c r="E55" s="178"/>
      <c r="F55" s="178"/>
      <c r="G55" s="229"/>
      <c r="H55" s="266"/>
      <c r="I55" s="266"/>
    </row>
    <row r="56" spans="1:9" s="12" customFormat="1" ht="15" x14ac:dyDescent="0.25">
      <c r="A56" s="231" t="s">
        <v>108</v>
      </c>
      <c r="B56" s="178"/>
      <c r="C56" s="178"/>
      <c r="D56" s="178"/>
      <c r="E56" s="178"/>
      <c r="F56" s="178"/>
      <c r="G56" s="229"/>
      <c r="H56" s="266"/>
      <c r="I56" s="266"/>
    </row>
    <row r="57" spans="1:9" s="12" customFormat="1" ht="15.75" hidden="1" thickBot="1" x14ac:dyDescent="0.3">
      <c r="A57" s="232"/>
      <c r="B57" s="230"/>
      <c r="C57" s="230"/>
      <c r="D57" s="230"/>
      <c r="E57" s="230"/>
      <c r="F57" s="230"/>
      <c r="G57" s="230"/>
      <c r="H57" s="265"/>
      <c r="I57" s="266"/>
    </row>
    <row r="58" spans="1:9" s="12" customFormat="1" ht="15" hidden="1" x14ac:dyDescent="0.25">
      <c r="A58" s="179" t="s">
        <v>143</v>
      </c>
      <c r="B58" s="178"/>
      <c r="C58" s="178"/>
      <c r="D58" s="178"/>
      <c r="E58" s="178"/>
      <c r="F58" s="178"/>
      <c r="G58" s="229"/>
      <c r="H58" s="266"/>
      <c r="I58" s="266"/>
    </row>
    <row r="59" spans="1:9" ht="15" hidden="1" x14ac:dyDescent="0.25">
      <c r="A59" s="181"/>
      <c r="B59" s="181"/>
      <c r="C59" s="181"/>
      <c r="D59" s="180"/>
      <c r="E59" s="143"/>
      <c r="F59" s="143"/>
      <c r="G59" s="189"/>
      <c r="H59" s="266"/>
      <c r="I59" s="266"/>
    </row>
    <row r="60" spans="1:9" ht="13.9" hidden="1" customHeight="1" x14ac:dyDescent="0.25">
      <c r="A60" s="233" t="s">
        <v>139</v>
      </c>
      <c r="B60" s="234">
        <v>15637</v>
      </c>
      <c r="C60" s="182">
        <v>8252</v>
      </c>
      <c r="D60" s="143"/>
      <c r="E60" s="234">
        <v>28663</v>
      </c>
      <c r="F60" s="182">
        <v>14491</v>
      </c>
      <c r="G60" s="189"/>
      <c r="H60" s="266"/>
      <c r="I60" s="262"/>
    </row>
    <row r="61" spans="1:9" s="15" customFormat="1" ht="14.25" hidden="1" x14ac:dyDescent="0.2">
      <c r="A61" s="235" t="s">
        <v>140</v>
      </c>
      <c r="B61" s="236">
        <f>B60/B17</f>
        <v>0.1025572076001338</v>
      </c>
      <c r="C61" s="237">
        <f>C60/C17</f>
        <v>6.2884358925509615E-2</v>
      </c>
      <c r="D61" s="238"/>
      <c r="E61" s="236">
        <f>E60/E17</f>
        <v>5.1895076458468366E-2</v>
      </c>
      <c r="F61" s="237">
        <f>F60/F17</f>
        <v>2.9715375466513556E-2</v>
      </c>
      <c r="G61" s="239"/>
      <c r="H61" s="276"/>
      <c r="I61" s="267"/>
    </row>
    <row r="62" spans="1:9" ht="15" hidden="1" x14ac:dyDescent="0.25">
      <c r="A62" s="181"/>
      <c r="B62" s="181"/>
      <c r="C62" s="181"/>
      <c r="D62" s="180"/>
      <c r="E62" s="181"/>
      <c r="F62" s="181"/>
      <c r="G62" s="189"/>
      <c r="H62" s="266"/>
      <c r="I62" s="277"/>
    </row>
    <row r="63" spans="1:9" s="16" customFormat="1" ht="15" hidden="1" x14ac:dyDescent="0.25">
      <c r="A63" s="240" t="s">
        <v>138</v>
      </c>
      <c r="B63" s="241">
        <v>0</v>
      </c>
      <c r="C63" s="241">
        <v>8793</v>
      </c>
      <c r="D63" s="242"/>
      <c r="E63" s="243">
        <v>0</v>
      </c>
      <c r="F63" s="244">
        <v>15518</v>
      </c>
      <c r="G63" s="245"/>
      <c r="H63" s="278"/>
      <c r="I63" s="279"/>
    </row>
    <row r="64" spans="1:9" ht="15" hidden="1" x14ac:dyDescent="0.25">
      <c r="A64" s="246" t="s">
        <v>141</v>
      </c>
      <c r="B64" s="234">
        <f>B19</f>
        <v>13347</v>
      </c>
      <c r="C64" s="182">
        <f>C19-C63</f>
        <v>2219</v>
      </c>
      <c r="D64" s="143"/>
      <c r="E64" s="234">
        <f>E19</f>
        <v>42063</v>
      </c>
      <c r="F64" s="182">
        <f>F19-F63</f>
        <v>30888</v>
      </c>
      <c r="G64" s="189"/>
      <c r="H64" s="266"/>
      <c r="I64" s="262"/>
    </row>
    <row r="65" spans="1:10" s="15" customFormat="1" ht="14.25" hidden="1" x14ac:dyDescent="0.2">
      <c r="A65" s="183" t="s">
        <v>136</v>
      </c>
      <c r="B65" s="247">
        <f>B64/B17</f>
        <v>8.753795803792197E-2</v>
      </c>
      <c r="C65" s="248">
        <f>C64/C17</f>
        <v>1.6909887597637646E-2</v>
      </c>
      <c r="D65" s="238"/>
      <c r="E65" s="247">
        <f>E64/E17</f>
        <v>7.6156110702737145E-2</v>
      </c>
      <c r="F65" s="248">
        <f>F64/F17</f>
        <v>6.3339211745888524E-2</v>
      </c>
      <c r="G65" s="239"/>
      <c r="H65" s="276"/>
      <c r="I65" s="267"/>
    </row>
    <row r="66" spans="1:10" ht="15" hidden="1" x14ac:dyDescent="0.25">
      <c r="A66" s="184"/>
      <c r="B66" s="249"/>
      <c r="C66" s="185"/>
      <c r="D66" s="250"/>
      <c r="E66" s="249"/>
      <c r="F66" s="185"/>
      <c r="G66" s="189"/>
      <c r="H66" s="266"/>
      <c r="I66" s="263"/>
    </row>
    <row r="67" spans="1:10" ht="15" hidden="1" x14ac:dyDescent="0.25">
      <c r="A67" s="184" t="s">
        <v>142</v>
      </c>
      <c r="B67" s="251">
        <f>B28-B63</f>
        <v>4194</v>
      </c>
      <c r="C67" s="252">
        <f>C28-C63</f>
        <v>-7451</v>
      </c>
      <c r="D67" s="253"/>
      <c r="E67" s="251">
        <f>E28-E63</f>
        <v>14548</v>
      </c>
      <c r="F67" s="252">
        <f>F28-F63</f>
        <v>3669</v>
      </c>
      <c r="G67" s="189"/>
      <c r="H67" s="266"/>
      <c r="I67" s="262"/>
    </row>
    <row r="68" spans="1:10" s="15" customFormat="1" ht="14.25" hidden="1" x14ac:dyDescent="0.2">
      <c r="A68" s="183" t="s">
        <v>137</v>
      </c>
      <c r="B68" s="247">
        <f>B67/B17</f>
        <v>2.7506870158915467E-2</v>
      </c>
      <c r="C68" s="248">
        <f>C67/C17</f>
        <v>-5.678033911221185E-2</v>
      </c>
      <c r="D68" s="238"/>
      <c r="E68" s="247">
        <f>E67/E17</f>
        <v>2.6339516879524048E-2</v>
      </c>
      <c r="F68" s="248">
        <f>F67/F17</f>
        <v>7.5236845343066893E-3</v>
      </c>
      <c r="G68" s="239"/>
      <c r="H68" s="276"/>
      <c r="I68" s="267"/>
    </row>
    <row r="69" spans="1:10" ht="15" hidden="1" x14ac:dyDescent="0.25">
      <c r="A69" s="254"/>
      <c r="B69" s="255"/>
      <c r="C69" s="256"/>
      <c r="D69" s="143"/>
      <c r="E69" s="255"/>
      <c r="F69" s="256"/>
      <c r="G69" s="189"/>
      <c r="H69" s="266"/>
      <c r="I69" s="262"/>
    </row>
    <row r="70" spans="1:10" ht="13.15" hidden="1" customHeight="1" x14ac:dyDescent="0.25">
      <c r="A70" s="194"/>
      <c r="B70" s="186"/>
      <c r="C70" s="186"/>
      <c r="D70" s="143"/>
      <c r="E70" s="186"/>
      <c r="F70" s="186"/>
      <c r="G70" s="189"/>
      <c r="H70" s="266"/>
      <c r="I70" s="266"/>
    </row>
    <row r="71" spans="1:10" ht="15" x14ac:dyDescent="0.25">
      <c r="A71" s="194"/>
      <c r="B71" s="186"/>
      <c r="C71" s="186"/>
      <c r="D71" s="143"/>
      <c r="E71" s="186"/>
      <c r="F71" s="186"/>
      <c r="G71" s="189"/>
      <c r="H71" s="266"/>
      <c r="I71" s="266"/>
    </row>
    <row r="72" spans="1:10" ht="36.6" customHeight="1" x14ac:dyDescent="0.25">
      <c r="A72" s="302" t="s">
        <v>100</v>
      </c>
      <c r="B72" s="302"/>
      <c r="C72" s="302"/>
      <c r="D72" s="302"/>
      <c r="E72" s="302"/>
      <c r="F72" s="302"/>
      <c r="G72" s="189"/>
      <c r="H72" s="266"/>
      <c r="I72" s="266"/>
    </row>
    <row r="73" spans="1:10" ht="15" x14ac:dyDescent="0.25">
      <c r="A73" s="194"/>
      <c r="B73" s="186"/>
      <c r="C73" s="186"/>
      <c r="D73" s="143"/>
      <c r="E73" s="186"/>
      <c r="F73" s="186"/>
      <c r="G73" s="189"/>
      <c r="H73" s="266"/>
      <c r="I73" s="266"/>
    </row>
    <row r="74" spans="1:10" s="12" customFormat="1" ht="15" x14ac:dyDescent="0.25">
      <c r="A74" s="280" t="s">
        <v>143</v>
      </c>
      <c r="B74" s="265"/>
      <c r="C74" s="265"/>
      <c r="D74" s="265"/>
      <c r="E74" s="265"/>
      <c r="F74" s="265"/>
      <c r="G74" s="275"/>
      <c r="H74" s="266"/>
      <c r="I74" s="266"/>
    </row>
    <row r="75" spans="1:10" ht="15" x14ac:dyDescent="0.25">
      <c r="A75" s="268"/>
      <c r="B75" s="268"/>
      <c r="C75" s="268"/>
      <c r="D75" s="268"/>
      <c r="E75" s="262"/>
      <c r="F75" s="262"/>
      <c r="G75" s="266"/>
      <c r="H75" s="266"/>
      <c r="I75" s="266"/>
    </row>
    <row r="76" spans="1:10" ht="13.9" customHeight="1" x14ac:dyDescent="0.25">
      <c r="A76" s="281" t="s">
        <v>139</v>
      </c>
      <c r="B76" s="262">
        <f>E76-H76</f>
        <v>14693</v>
      </c>
      <c r="C76" s="262">
        <f>F76-I76</f>
        <v>7949</v>
      </c>
      <c r="D76" s="262"/>
      <c r="E76" s="262">
        <v>43356</v>
      </c>
      <c r="F76" s="262">
        <v>22440</v>
      </c>
      <c r="G76" s="266"/>
      <c r="H76" s="262">
        <v>28663</v>
      </c>
      <c r="I76" s="262">
        <v>14491</v>
      </c>
      <c r="J76" s="20"/>
    </row>
    <row r="77" spans="1:10" s="15" customFormat="1" ht="14.25" x14ac:dyDescent="0.2">
      <c r="A77" s="281" t="s">
        <v>140</v>
      </c>
      <c r="B77" s="267">
        <f>B76/B17</f>
        <v>9.6365866295885769E-2</v>
      </c>
      <c r="C77" s="267">
        <f>C76/C17</f>
        <v>6.0575347685273388E-2</v>
      </c>
      <c r="D77" s="267"/>
      <c r="E77" s="267">
        <f>E76/E17</f>
        <v>7.8497119454814732E-2</v>
      </c>
      <c r="F77" s="267">
        <f>F76/F17</f>
        <v>4.6015666652995939E-2</v>
      </c>
      <c r="G77" s="276"/>
      <c r="H77" s="267">
        <f>H76/H17</f>
        <v>7.1683485263407981E-2</v>
      </c>
      <c r="I77" s="267">
        <f>I76/I17</f>
        <v>4.0655378961100899E-2</v>
      </c>
      <c r="J77" s="22"/>
    </row>
    <row r="78" spans="1:10" ht="15" x14ac:dyDescent="0.25">
      <c r="A78" s="268"/>
      <c r="B78" s="268"/>
      <c r="C78" s="268"/>
      <c r="D78" s="268"/>
      <c r="E78" s="268"/>
      <c r="F78" s="268"/>
      <c r="G78" s="266"/>
      <c r="H78" s="268"/>
      <c r="I78" s="268"/>
      <c r="J78" s="20"/>
    </row>
    <row r="79" spans="1:10" s="24" customFormat="1" ht="15" x14ac:dyDescent="0.25">
      <c r="A79" s="285" t="s">
        <v>138</v>
      </c>
      <c r="B79" s="262">
        <f>E79-H79</f>
        <v>0</v>
      </c>
      <c r="C79" s="262">
        <f>F79-I79</f>
        <v>0</v>
      </c>
      <c r="D79" s="269"/>
      <c r="E79" s="286">
        <v>0</v>
      </c>
      <c r="F79" s="269">
        <v>15518</v>
      </c>
      <c r="G79" s="287"/>
      <c r="H79" s="269">
        <v>0</v>
      </c>
      <c r="I79" s="269">
        <v>15518</v>
      </c>
      <c r="J79" s="23"/>
    </row>
    <row r="80" spans="1:10" ht="15" x14ac:dyDescent="0.25">
      <c r="A80" s="282" t="s">
        <v>141</v>
      </c>
      <c r="B80" s="262">
        <f>E80-H80</f>
        <v>13347</v>
      </c>
      <c r="C80" s="262">
        <f>F80-I80</f>
        <v>11012</v>
      </c>
      <c r="D80" s="262"/>
      <c r="E80" s="262">
        <f>E19-E79</f>
        <v>42063</v>
      </c>
      <c r="F80" s="262">
        <f>F19-F79</f>
        <v>30888</v>
      </c>
      <c r="G80" s="266"/>
      <c r="H80" s="262">
        <f>H19-H79</f>
        <v>28716</v>
      </c>
      <c r="I80" s="262">
        <f>I19-I79</f>
        <v>19876</v>
      </c>
      <c r="J80" s="20"/>
    </row>
    <row r="81" spans="1:10" s="15" customFormat="1" ht="14.25" x14ac:dyDescent="0.2">
      <c r="A81" s="283" t="s">
        <v>136</v>
      </c>
      <c r="B81" s="267">
        <f>B80/B17</f>
        <v>8.753795803792197E-2</v>
      </c>
      <c r="C81" s="267">
        <f>C80/C17</f>
        <v>8.3916936559344638E-2</v>
      </c>
      <c r="D81" s="267"/>
      <c r="E81" s="267">
        <f>E80/E17</f>
        <v>7.6156110702737145E-2</v>
      </c>
      <c r="F81" s="267">
        <f>F80/F17</f>
        <v>6.3339211745888524E-2</v>
      </c>
      <c r="G81" s="276"/>
      <c r="H81" s="267">
        <f>H80/H17</f>
        <v>7.1816033312075631E-2</v>
      </c>
      <c r="I81" s="267">
        <f>I80/I17</f>
        <v>5.5763322905999689E-2</v>
      </c>
      <c r="J81" s="22"/>
    </row>
    <row r="82" spans="1:10" ht="15" x14ac:dyDescent="0.25">
      <c r="A82" s="282"/>
      <c r="B82" s="263"/>
      <c r="C82" s="263"/>
      <c r="D82" s="263"/>
      <c r="E82" s="263"/>
      <c r="F82" s="263"/>
      <c r="G82" s="266"/>
      <c r="H82" s="263"/>
      <c r="I82" s="263"/>
      <c r="J82" s="20"/>
    </row>
    <row r="83" spans="1:10" ht="15" x14ac:dyDescent="0.25">
      <c r="A83" s="282" t="s">
        <v>142</v>
      </c>
      <c r="B83" s="262">
        <f>E83-H83</f>
        <v>4194</v>
      </c>
      <c r="C83" s="262">
        <f>F83-I83</f>
        <v>1342</v>
      </c>
      <c r="D83" s="284"/>
      <c r="E83" s="284">
        <f>E28-E79</f>
        <v>14548</v>
      </c>
      <c r="F83" s="284">
        <f>F28-F79</f>
        <v>3669</v>
      </c>
      <c r="G83" s="266"/>
      <c r="H83" s="262">
        <f>H28-H79</f>
        <v>10354</v>
      </c>
      <c r="I83" s="262">
        <f>I28-I79</f>
        <v>2327</v>
      </c>
      <c r="J83" s="20"/>
    </row>
    <row r="84" spans="1:10" s="15" customFormat="1" ht="14.25" x14ac:dyDescent="0.2">
      <c r="A84" s="283" t="s">
        <v>137</v>
      </c>
      <c r="B84" s="267">
        <f>B83/B17</f>
        <v>2.7506870158915467E-2</v>
      </c>
      <c r="C84" s="267">
        <f>C83/C17</f>
        <v>1.0226709849495141E-2</v>
      </c>
      <c r="D84" s="267"/>
      <c r="E84" s="267">
        <f>E83/E17</f>
        <v>2.6339516879524048E-2</v>
      </c>
      <c r="F84" s="267">
        <f>F83/F17</f>
        <v>7.5236845343066893E-3</v>
      </c>
      <c r="G84" s="276"/>
      <c r="H84" s="267">
        <f>H83/H17</f>
        <v>2.5894386715184254E-2</v>
      </c>
      <c r="I84" s="267">
        <f>I83/I17</f>
        <v>6.5285395654186597E-3</v>
      </c>
      <c r="J84" s="22"/>
    </row>
    <row r="85" spans="1:10" ht="15" x14ac:dyDescent="0.25">
      <c r="A85" s="282"/>
      <c r="B85" s="262"/>
      <c r="C85" s="262"/>
      <c r="D85" s="262"/>
      <c r="E85" s="262"/>
      <c r="F85" s="262"/>
      <c r="G85" s="266"/>
      <c r="H85" s="262"/>
      <c r="I85" s="262"/>
      <c r="J85" s="20"/>
    </row>
  </sheetData>
  <sheetProtection password="CC7D" sheet="1" objects="1" scenarios="1" selectLockedCells="1" selectUnlockedCells="1"/>
  <mergeCells count="3">
    <mergeCell ref="B8:C8"/>
    <mergeCell ref="A72:F72"/>
    <mergeCell ref="E8:F8"/>
  </mergeCells>
  <phoneticPr fontId="0" type="noConversion"/>
  <pageMargins left="0.39370078740157483" right="0.15748031496062992" top="0.35433070866141736" bottom="0.31496062992125984" header="0.31496062992125984" footer="0.31496062992125984"/>
  <pageSetup paperSize="9" scale="75" orientation="portrait"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zoomScaleNormal="100" zoomScaleSheetLayoutView="90" workbookViewId="0">
      <pane xSplit="1" ySplit="10" topLeftCell="B11" activePane="bottomRight" state="frozen"/>
      <selection activeCell="I7" sqref="I7"/>
      <selection pane="topRight" activeCell="I7" sqref="I7"/>
      <selection pane="bottomLeft" activeCell="I7" sqref="I7"/>
      <selection pane="bottomRight" activeCell="D13" sqref="D13"/>
    </sheetView>
  </sheetViews>
  <sheetFormatPr defaultColWidth="9.140625" defaultRowHeight="12.75" x14ac:dyDescent="0.2"/>
  <cols>
    <col min="1" max="1" width="76.85546875" style="108" customWidth="1"/>
    <col min="2" max="2" width="5.140625" style="108" customWidth="1"/>
    <col min="3" max="3" width="18.7109375" style="3" customWidth="1"/>
    <col min="4" max="4" width="16.42578125" style="3" customWidth="1"/>
    <col min="5" max="5" width="3.42578125" style="74" customWidth="1"/>
    <col min="6" max="6" width="12.7109375" style="74" hidden="1" customWidth="1"/>
    <col min="7" max="16384" width="9.140625" style="74"/>
  </cols>
  <sheetData>
    <row r="1" spans="1:7" ht="14.25" x14ac:dyDescent="0.2">
      <c r="A1" s="111" t="s">
        <v>0</v>
      </c>
      <c r="B1" s="111"/>
    </row>
    <row r="2" spans="1:7" ht="14.25" x14ac:dyDescent="0.2">
      <c r="A2" s="111" t="s">
        <v>1</v>
      </c>
      <c r="B2" s="111"/>
    </row>
    <row r="3" spans="1:7" ht="14.25" x14ac:dyDescent="0.2">
      <c r="A3" s="111"/>
      <c r="B3" s="111"/>
    </row>
    <row r="4" spans="1:7" ht="14.25" x14ac:dyDescent="0.2">
      <c r="A4" s="111" t="s">
        <v>46</v>
      </c>
      <c r="B4" s="111"/>
    </row>
    <row r="5" spans="1:7" ht="14.25" x14ac:dyDescent="0.2">
      <c r="A5" s="111" t="s">
        <v>189</v>
      </c>
      <c r="B5" s="111"/>
      <c r="C5" s="75"/>
      <c r="D5" s="76"/>
      <c r="E5" s="77"/>
      <c r="F5" s="78" t="s">
        <v>151</v>
      </c>
    </row>
    <row r="6" spans="1:7" ht="14.25" x14ac:dyDescent="0.2">
      <c r="A6" s="111"/>
      <c r="B6" s="111"/>
      <c r="C6" s="137" t="s">
        <v>27</v>
      </c>
      <c r="D6" s="137" t="s">
        <v>28</v>
      </c>
      <c r="F6" s="79" t="s">
        <v>27</v>
      </c>
    </row>
    <row r="7" spans="1:7" ht="14.25" x14ac:dyDescent="0.2">
      <c r="A7" s="111"/>
      <c r="B7" s="111"/>
      <c r="C7" s="138" t="s">
        <v>29</v>
      </c>
      <c r="D7" s="138" t="s">
        <v>29</v>
      </c>
      <c r="F7" s="80" t="s">
        <v>29</v>
      </c>
    </row>
    <row r="8" spans="1:7" ht="14.25" x14ac:dyDescent="0.2">
      <c r="A8" s="139"/>
      <c r="B8" s="139"/>
      <c r="C8" s="137" t="s">
        <v>158</v>
      </c>
      <c r="D8" s="137" t="s">
        <v>99</v>
      </c>
      <c r="F8" s="79" t="s">
        <v>98</v>
      </c>
    </row>
    <row r="9" spans="1:7" ht="8.25" customHeight="1" x14ac:dyDescent="0.2">
      <c r="A9" s="139"/>
      <c r="B9" s="139"/>
      <c r="C9" s="140"/>
      <c r="D9" s="140"/>
      <c r="F9" s="81"/>
    </row>
    <row r="10" spans="1:7" ht="15" x14ac:dyDescent="0.25">
      <c r="A10" s="141"/>
      <c r="B10" s="141"/>
      <c r="C10" s="142" t="s">
        <v>10</v>
      </c>
      <c r="D10" s="142" t="s">
        <v>10</v>
      </c>
      <c r="F10" s="82" t="s">
        <v>10</v>
      </c>
    </row>
    <row r="11" spans="1:7" ht="15" x14ac:dyDescent="0.25">
      <c r="A11" s="111" t="s">
        <v>172</v>
      </c>
      <c r="B11" s="111"/>
      <c r="C11" s="143"/>
      <c r="D11" s="143"/>
      <c r="F11" s="83"/>
    </row>
    <row r="12" spans="1:7" ht="15" x14ac:dyDescent="0.25">
      <c r="A12" s="111"/>
      <c r="B12" s="111"/>
      <c r="C12" s="143"/>
      <c r="D12" s="143"/>
      <c r="F12" s="83"/>
    </row>
    <row r="13" spans="1:7" ht="15" x14ac:dyDescent="0.25">
      <c r="A13" s="144" t="s">
        <v>30</v>
      </c>
      <c r="B13" s="144"/>
      <c r="C13" s="145">
        <v>142030</v>
      </c>
      <c r="D13" s="145">
        <v>133047</v>
      </c>
      <c r="F13" s="84">
        <v>145913</v>
      </c>
    </row>
    <row r="14" spans="1:7" ht="15" x14ac:dyDescent="0.25">
      <c r="A14" s="144" t="s">
        <v>73</v>
      </c>
      <c r="B14" s="144"/>
      <c r="C14" s="146">
        <v>2253</v>
      </c>
      <c r="D14" s="146">
        <v>2663</v>
      </c>
      <c r="E14" s="85"/>
      <c r="F14" s="86">
        <v>2649</v>
      </c>
    </row>
    <row r="15" spans="1:7" ht="15" x14ac:dyDescent="0.25">
      <c r="A15" s="144" t="s">
        <v>31</v>
      </c>
      <c r="B15" s="144"/>
      <c r="C15" s="146">
        <v>5732</v>
      </c>
      <c r="D15" s="146">
        <v>5524</v>
      </c>
      <c r="E15" s="85"/>
      <c r="F15" s="86">
        <v>5194</v>
      </c>
      <c r="G15" s="87"/>
    </row>
    <row r="16" spans="1:7" ht="15" x14ac:dyDescent="0.25">
      <c r="A16" s="144" t="s">
        <v>63</v>
      </c>
      <c r="B16" s="144"/>
      <c r="C16" s="146">
        <v>12711</v>
      </c>
      <c r="D16" s="146">
        <v>12750</v>
      </c>
      <c r="F16" s="88">
        <v>12737</v>
      </c>
    </row>
    <row r="17" spans="1:8" ht="15" x14ac:dyDescent="0.25">
      <c r="A17" s="144" t="s">
        <v>32</v>
      </c>
      <c r="B17" s="144"/>
      <c r="C17" s="147">
        <v>2125</v>
      </c>
      <c r="D17" s="147">
        <v>2119</v>
      </c>
      <c r="F17" s="89">
        <v>1833</v>
      </c>
    </row>
    <row r="18" spans="1:8" ht="15" x14ac:dyDescent="0.25">
      <c r="A18" s="111" t="s">
        <v>173</v>
      </c>
      <c r="B18" s="111"/>
      <c r="C18" s="148">
        <f>SUM(C13:C17)</f>
        <v>164851</v>
      </c>
      <c r="D18" s="148">
        <f>SUM(D13:D17)</f>
        <v>156103</v>
      </c>
      <c r="F18" s="90">
        <f>SUM(F13:F17)</f>
        <v>168326</v>
      </c>
    </row>
    <row r="19" spans="1:8" ht="15" x14ac:dyDescent="0.25">
      <c r="A19" s="111"/>
      <c r="B19" s="111"/>
      <c r="C19" s="149"/>
      <c r="D19" s="149"/>
      <c r="F19" s="83"/>
    </row>
    <row r="20" spans="1:8" ht="15" x14ac:dyDescent="0.25">
      <c r="A20" s="150" t="s">
        <v>33</v>
      </c>
      <c r="B20" s="150"/>
      <c r="C20" s="146">
        <v>119304</v>
      </c>
      <c r="D20" s="146">
        <v>82591</v>
      </c>
      <c r="F20" s="84">
        <v>97464</v>
      </c>
      <c r="H20" s="87"/>
    </row>
    <row r="21" spans="1:8" ht="15" x14ac:dyDescent="0.25">
      <c r="A21" s="150" t="s">
        <v>52</v>
      </c>
      <c r="B21" s="150"/>
      <c r="C21" s="146">
        <v>199050</v>
      </c>
      <c r="D21" s="146">
        <v>155562</v>
      </c>
      <c r="F21" s="86">
        <v>166806</v>
      </c>
    </row>
    <row r="22" spans="1:8" ht="15" x14ac:dyDescent="0.25">
      <c r="A22" s="150" t="s">
        <v>106</v>
      </c>
      <c r="B22" s="150"/>
      <c r="C22" s="146">
        <v>9113</v>
      </c>
      <c r="D22" s="146">
        <v>8554</v>
      </c>
      <c r="F22" s="86">
        <v>8935</v>
      </c>
    </row>
    <row r="23" spans="1:8" ht="15" x14ac:dyDescent="0.25">
      <c r="A23" s="151" t="s">
        <v>43</v>
      </c>
      <c r="B23" s="151"/>
      <c r="C23" s="147">
        <v>56870</v>
      </c>
      <c r="D23" s="147">
        <v>39118</v>
      </c>
      <c r="F23" s="91">
        <v>42019</v>
      </c>
    </row>
    <row r="24" spans="1:8" ht="15" x14ac:dyDescent="0.25">
      <c r="A24" s="111" t="s">
        <v>174</v>
      </c>
      <c r="B24" s="111"/>
      <c r="C24" s="148">
        <f>SUM(C20:C23)</f>
        <v>384337</v>
      </c>
      <c r="D24" s="148">
        <f>SUM(D20:D23)</f>
        <v>285825</v>
      </c>
      <c r="F24" s="90">
        <f>SUM(F20:F23)</f>
        <v>315224</v>
      </c>
    </row>
    <row r="25" spans="1:8" ht="15" x14ac:dyDescent="0.25">
      <c r="A25" s="141"/>
      <c r="B25" s="141"/>
      <c r="C25" s="152"/>
      <c r="D25" s="152"/>
      <c r="F25" s="92"/>
    </row>
    <row r="26" spans="1:8" ht="15" thickBot="1" x14ac:dyDescent="0.25">
      <c r="A26" s="153" t="s">
        <v>175</v>
      </c>
      <c r="B26" s="153"/>
      <c r="C26" s="154">
        <f>C18+C24</f>
        <v>549188</v>
      </c>
      <c r="D26" s="154">
        <f>D18+D24</f>
        <v>441928</v>
      </c>
      <c r="F26" s="93">
        <f>F18+F24</f>
        <v>483550</v>
      </c>
    </row>
    <row r="27" spans="1:8" ht="15" x14ac:dyDescent="0.25">
      <c r="A27" s="111"/>
      <c r="B27" s="111"/>
      <c r="C27" s="155"/>
      <c r="D27" s="155"/>
      <c r="F27" s="83"/>
    </row>
    <row r="28" spans="1:8" ht="15" x14ac:dyDescent="0.25">
      <c r="A28" s="111" t="s">
        <v>176</v>
      </c>
      <c r="B28" s="111"/>
      <c r="C28" s="156"/>
      <c r="D28" s="156" t="s">
        <v>34</v>
      </c>
      <c r="F28" s="83"/>
    </row>
    <row r="29" spans="1:8" ht="15" x14ac:dyDescent="0.25">
      <c r="A29" s="111"/>
      <c r="B29" s="111"/>
      <c r="C29" s="156"/>
      <c r="D29" s="156"/>
      <c r="F29" s="83"/>
    </row>
    <row r="30" spans="1:8" ht="15" x14ac:dyDescent="0.25">
      <c r="A30" s="151" t="s">
        <v>35</v>
      </c>
      <c r="B30" s="151"/>
      <c r="C30" s="157">
        <v>105782</v>
      </c>
      <c r="D30" s="157">
        <v>77117</v>
      </c>
      <c r="F30" s="94">
        <v>38559</v>
      </c>
    </row>
    <row r="31" spans="1:8" ht="15" x14ac:dyDescent="0.25">
      <c r="A31" s="151" t="s">
        <v>177</v>
      </c>
      <c r="B31" s="151"/>
      <c r="C31" s="158">
        <v>126494</v>
      </c>
      <c r="D31" s="158">
        <v>52952</v>
      </c>
      <c r="F31" s="89">
        <v>118159</v>
      </c>
    </row>
    <row r="32" spans="1:8" ht="15" x14ac:dyDescent="0.25">
      <c r="A32" s="159" t="s">
        <v>178</v>
      </c>
      <c r="B32" s="288" t="s">
        <v>195</v>
      </c>
      <c r="C32" s="160">
        <f>SUM(C30:C31)</f>
        <v>232276</v>
      </c>
      <c r="D32" s="160">
        <f>SUM(D30:D31)</f>
        <v>130069</v>
      </c>
      <c r="F32" s="95">
        <f>SUM(F30:F31)</f>
        <v>156718</v>
      </c>
    </row>
    <row r="33" spans="1:9" ht="15" x14ac:dyDescent="0.25">
      <c r="A33" s="141"/>
      <c r="B33" s="141"/>
      <c r="C33" s="156"/>
      <c r="D33" s="156"/>
      <c r="F33" s="96"/>
    </row>
    <row r="34" spans="1:9" s="97" customFormat="1" ht="15" x14ac:dyDescent="0.25">
      <c r="A34" s="161" t="s">
        <v>72</v>
      </c>
      <c r="B34" s="161"/>
      <c r="C34" s="155">
        <v>-761</v>
      </c>
      <c r="D34" s="155">
        <v>-760</v>
      </c>
      <c r="F34" s="98">
        <v>-761</v>
      </c>
    </row>
    <row r="35" spans="1:9" ht="15" x14ac:dyDescent="0.25">
      <c r="A35" s="141"/>
      <c r="B35" s="141"/>
      <c r="C35" s="156"/>
      <c r="D35" s="156"/>
      <c r="F35" s="83"/>
    </row>
    <row r="36" spans="1:9" ht="15" x14ac:dyDescent="0.25">
      <c r="A36" s="153" t="s">
        <v>179</v>
      </c>
      <c r="B36" s="153"/>
      <c r="C36" s="162">
        <f>SUM(C32:C34)</f>
        <v>231515</v>
      </c>
      <c r="D36" s="162">
        <f>SUM(D32:D34)</f>
        <v>129309</v>
      </c>
      <c r="F36" s="99">
        <f>SUM(F32:F34)</f>
        <v>155957</v>
      </c>
    </row>
    <row r="37" spans="1:9" ht="15" x14ac:dyDescent="0.25">
      <c r="A37" s="153"/>
      <c r="B37" s="153"/>
      <c r="C37" s="156"/>
      <c r="D37" s="156"/>
      <c r="F37" s="83"/>
    </row>
    <row r="38" spans="1:9" ht="15" x14ac:dyDescent="0.25">
      <c r="A38" s="153" t="s">
        <v>180</v>
      </c>
      <c r="B38" s="153"/>
      <c r="C38" s="156"/>
      <c r="D38" s="156"/>
      <c r="F38" s="98"/>
    </row>
    <row r="39" spans="1:9" ht="15" x14ac:dyDescent="0.25">
      <c r="A39" s="153"/>
      <c r="B39" s="153"/>
      <c r="C39" s="163"/>
      <c r="D39" s="163"/>
      <c r="F39" s="98"/>
    </row>
    <row r="40" spans="1:9" ht="15" x14ac:dyDescent="0.25">
      <c r="A40" s="164" t="s">
        <v>71</v>
      </c>
      <c r="B40" s="164"/>
      <c r="C40" s="165">
        <v>150</v>
      </c>
      <c r="D40" s="157">
        <v>123</v>
      </c>
      <c r="F40" s="100">
        <v>166</v>
      </c>
    </row>
    <row r="41" spans="1:9" ht="15" x14ac:dyDescent="0.25">
      <c r="A41" s="164" t="s">
        <v>36</v>
      </c>
      <c r="B41" s="164"/>
      <c r="C41" s="165">
        <v>26027</v>
      </c>
      <c r="D41" s="158">
        <v>21748</v>
      </c>
      <c r="F41" s="88">
        <v>27971</v>
      </c>
      <c r="H41" s="1"/>
      <c r="I41" s="1"/>
    </row>
    <row r="42" spans="1:9" ht="15" x14ac:dyDescent="0.25">
      <c r="A42" s="164" t="s">
        <v>74</v>
      </c>
      <c r="B42" s="164"/>
      <c r="C42" s="166">
        <v>0</v>
      </c>
      <c r="D42" s="167">
        <v>0</v>
      </c>
      <c r="F42" s="88">
        <v>0</v>
      </c>
    </row>
    <row r="43" spans="1:9" ht="15" x14ac:dyDescent="0.25">
      <c r="A43" s="111" t="s">
        <v>181</v>
      </c>
      <c r="B43" s="111"/>
      <c r="C43" s="160">
        <f>SUM(C40:C42)</f>
        <v>26177</v>
      </c>
      <c r="D43" s="160">
        <f>SUM(D40:D42)</f>
        <v>21871</v>
      </c>
      <c r="F43" s="95">
        <f>SUM(F40:F42)</f>
        <v>28137</v>
      </c>
    </row>
    <row r="44" spans="1:9" ht="15" x14ac:dyDescent="0.25">
      <c r="A44" s="111"/>
      <c r="B44" s="111"/>
      <c r="C44" s="155"/>
      <c r="D44" s="155"/>
      <c r="F44" s="101"/>
      <c r="H44" s="87"/>
    </row>
    <row r="45" spans="1:9" ht="15" x14ac:dyDescent="0.25">
      <c r="A45" s="168" t="s">
        <v>115</v>
      </c>
      <c r="B45" s="168"/>
      <c r="C45" s="157">
        <v>112519</v>
      </c>
      <c r="D45" s="157">
        <v>105980</v>
      </c>
      <c r="F45" s="84">
        <v>108094</v>
      </c>
      <c r="G45" s="87"/>
      <c r="H45" s="87"/>
    </row>
    <row r="46" spans="1:9" ht="15" x14ac:dyDescent="0.25">
      <c r="A46" s="169" t="s">
        <v>117</v>
      </c>
      <c r="B46" s="169"/>
      <c r="C46" s="158">
        <v>178482</v>
      </c>
      <c r="D46" s="158">
        <v>184014</v>
      </c>
      <c r="F46" s="86">
        <v>190695</v>
      </c>
      <c r="H46" s="87"/>
    </row>
    <row r="47" spans="1:9" ht="15" x14ac:dyDescent="0.25">
      <c r="A47" s="169" t="s">
        <v>116</v>
      </c>
      <c r="B47" s="169"/>
      <c r="C47" s="158">
        <v>0</v>
      </c>
      <c r="D47" s="158">
        <v>667</v>
      </c>
      <c r="F47" s="86">
        <v>667</v>
      </c>
      <c r="H47" s="87"/>
    </row>
    <row r="48" spans="1:9" ht="15" x14ac:dyDescent="0.25">
      <c r="A48" s="169" t="s">
        <v>118</v>
      </c>
      <c r="B48" s="169"/>
      <c r="C48" s="158">
        <v>495</v>
      </c>
      <c r="D48" s="158">
        <v>87</v>
      </c>
      <c r="F48" s="88">
        <v>0</v>
      </c>
    </row>
    <row r="49" spans="1:9" ht="15" x14ac:dyDescent="0.25">
      <c r="A49" s="111" t="s">
        <v>182</v>
      </c>
      <c r="B49" s="111"/>
      <c r="C49" s="160">
        <f>SUM(C45:C48)</f>
        <v>291496</v>
      </c>
      <c r="D49" s="160">
        <f>SUM(D45:D48)</f>
        <v>290748</v>
      </c>
      <c r="F49" s="95">
        <f>SUM(F45:F48)</f>
        <v>299456</v>
      </c>
    </row>
    <row r="50" spans="1:9" ht="15" x14ac:dyDescent="0.25">
      <c r="A50" s="153"/>
      <c r="B50" s="153"/>
      <c r="C50" s="155"/>
      <c r="D50" s="155"/>
      <c r="F50" s="102"/>
    </row>
    <row r="51" spans="1:9" ht="15" x14ac:dyDescent="0.25">
      <c r="A51" s="153" t="s">
        <v>183</v>
      </c>
      <c r="B51" s="153"/>
      <c r="C51" s="162">
        <f>C43+C49</f>
        <v>317673</v>
      </c>
      <c r="D51" s="162">
        <f>D43+D49</f>
        <v>312619</v>
      </c>
      <c r="F51" s="99">
        <f>F43+F49</f>
        <v>327593</v>
      </c>
    </row>
    <row r="52" spans="1:9" ht="15" x14ac:dyDescent="0.25">
      <c r="A52" s="141"/>
      <c r="B52" s="141"/>
      <c r="C52" s="156"/>
      <c r="D52" s="156"/>
      <c r="F52" s="96"/>
    </row>
    <row r="53" spans="1:9" ht="15" thickBot="1" x14ac:dyDescent="0.25">
      <c r="A53" s="153" t="s">
        <v>184</v>
      </c>
      <c r="B53" s="153"/>
      <c r="C53" s="170">
        <f>C36+C51</f>
        <v>549188</v>
      </c>
      <c r="D53" s="170">
        <f>D36+D51</f>
        <v>441928</v>
      </c>
      <c r="F53" s="103">
        <f>F36+F51</f>
        <v>483550</v>
      </c>
    </row>
    <row r="54" spans="1:9" ht="15" x14ac:dyDescent="0.25">
      <c r="A54" s="141"/>
      <c r="B54" s="141"/>
      <c r="C54" s="156"/>
      <c r="D54" s="156"/>
      <c r="F54" s="83"/>
    </row>
    <row r="55" spans="1:9" ht="15" x14ac:dyDescent="0.25">
      <c r="A55" s="141"/>
      <c r="B55" s="141"/>
      <c r="C55" s="156"/>
      <c r="D55" s="156"/>
      <c r="F55" s="83"/>
    </row>
    <row r="56" spans="1:9" s="104" customFormat="1" ht="14.25" x14ac:dyDescent="0.2">
      <c r="A56" s="153" t="s">
        <v>107</v>
      </c>
      <c r="B56" s="153"/>
      <c r="C56" s="171">
        <f>(C32)/(C30*2)</f>
        <v>1.0978994535932389</v>
      </c>
      <c r="D56" s="171">
        <f>D32/D30</f>
        <v>1.6866449680355824</v>
      </c>
      <c r="F56" s="105">
        <f>(F32)/(F30*2)</f>
        <v>2.0321844446173398</v>
      </c>
    </row>
    <row r="57" spans="1:9" ht="15.75" thickBot="1" x14ac:dyDescent="0.3">
      <c r="A57" s="172"/>
      <c r="B57" s="172"/>
      <c r="C57" s="173"/>
      <c r="D57" s="174"/>
      <c r="E57" s="106"/>
      <c r="F57" s="107"/>
    </row>
    <row r="58" spans="1:9" ht="15" x14ac:dyDescent="0.25">
      <c r="A58" s="175"/>
      <c r="B58" s="175"/>
      <c r="C58" s="175"/>
      <c r="D58" s="175"/>
      <c r="E58" s="14"/>
      <c r="F58" s="110"/>
      <c r="G58" s="14"/>
      <c r="H58" s="4"/>
      <c r="I58" s="4"/>
    </row>
    <row r="59" spans="1:9" ht="33.6" customHeight="1" x14ac:dyDescent="0.2">
      <c r="A59" s="303" t="s">
        <v>101</v>
      </c>
      <c r="B59" s="303"/>
      <c r="C59" s="303"/>
      <c r="D59" s="303"/>
    </row>
    <row r="60" spans="1:9" ht="15" x14ac:dyDescent="0.25">
      <c r="A60" s="176"/>
      <c r="B60" s="176"/>
      <c r="C60" s="177"/>
      <c r="D60" s="178"/>
      <c r="E60" s="13"/>
      <c r="F60" s="109"/>
      <c r="G60" s="13"/>
      <c r="H60" s="13"/>
      <c r="I60" s="13"/>
    </row>
    <row r="61" spans="1:9" ht="13.15" customHeight="1" x14ac:dyDescent="0.25">
      <c r="A61" s="280" t="s">
        <v>143</v>
      </c>
      <c r="B61" s="280"/>
      <c r="C61" s="266"/>
      <c r="D61" s="277"/>
      <c r="E61" s="289"/>
    </row>
    <row r="62" spans="1:9" ht="14.25" x14ac:dyDescent="0.2">
      <c r="A62" s="277"/>
      <c r="B62" s="277"/>
      <c r="C62" s="277"/>
      <c r="D62" s="277"/>
      <c r="E62" s="289"/>
    </row>
    <row r="63" spans="1:9" ht="15" x14ac:dyDescent="0.25">
      <c r="A63" s="283" t="s">
        <v>145</v>
      </c>
      <c r="B63" s="283"/>
      <c r="C63" s="262">
        <f>C46+C41</f>
        <v>204509</v>
      </c>
      <c r="D63" s="262">
        <f>D46+D41</f>
        <v>205762</v>
      </c>
      <c r="E63" s="289"/>
    </row>
    <row r="64" spans="1:9" ht="15" x14ac:dyDescent="0.25">
      <c r="A64" s="283" t="s">
        <v>146</v>
      </c>
      <c r="B64" s="283"/>
      <c r="C64" s="262">
        <f>C63-C23-C22</f>
        <v>138526</v>
      </c>
      <c r="D64" s="262">
        <f>D63-D23-D22</f>
        <v>158090</v>
      </c>
      <c r="E64" s="289"/>
    </row>
    <row r="65" spans="1:5" ht="14.25" x14ac:dyDescent="0.2">
      <c r="A65" s="283" t="s">
        <v>144</v>
      </c>
      <c r="B65" s="283"/>
      <c r="C65" s="290">
        <f>C64/C32</f>
        <v>0.59638533468804356</v>
      </c>
      <c r="D65" s="290">
        <f>D64/D32</f>
        <v>1.2154318092704641</v>
      </c>
      <c r="E65" s="289"/>
    </row>
    <row r="66" spans="1:5" ht="15" x14ac:dyDescent="0.25">
      <c r="A66" s="282"/>
      <c r="B66" s="282"/>
      <c r="C66" s="263"/>
      <c r="D66" s="263"/>
      <c r="E66" s="289"/>
    </row>
    <row r="67" spans="1:5" ht="14.25" x14ac:dyDescent="0.2">
      <c r="A67" s="283" t="s">
        <v>150</v>
      </c>
      <c r="B67" s="283"/>
      <c r="C67" s="274">
        <f>C24-C49</f>
        <v>92841</v>
      </c>
      <c r="D67" s="274">
        <f>D24-D49</f>
        <v>-4923</v>
      </c>
      <c r="E67" s="289"/>
    </row>
    <row r="68" spans="1:5" ht="15" x14ac:dyDescent="0.25">
      <c r="A68" s="282"/>
      <c r="B68" s="282"/>
      <c r="C68" s="263"/>
      <c r="D68" s="263"/>
      <c r="E68" s="289"/>
    </row>
    <row r="69" spans="1:5" ht="15" x14ac:dyDescent="0.25">
      <c r="A69" s="282" t="s">
        <v>147</v>
      </c>
      <c r="B69" s="282"/>
      <c r="C69" s="262">
        <v>68573</v>
      </c>
      <c r="D69" s="262">
        <v>45402</v>
      </c>
      <c r="E69" s="289"/>
    </row>
    <row r="70" spans="1:5" ht="14.25" x14ac:dyDescent="0.2">
      <c r="A70" s="283" t="s">
        <v>149</v>
      </c>
      <c r="B70" s="283"/>
      <c r="C70" s="291">
        <f>C69/C20</f>
        <v>0.57477536377657079</v>
      </c>
      <c r="D70" s="291">
        <f>D69/D20</f>
        <v>0.54972091390103039</v>
      </c>
      <c r="E70" s="289"/>
    </row>
    <row r="71" spans="1:5" ht="15" x14ac:dyDescent="0.25">
      <c r="A71" s="282" t="s">
        <v>148</v>
      </c>
      <c r="B71" s="282"/>
      <c r="C71" s="262">
        <v>50729</v>
      </c>
      <c r="D71" s="262">
        <v>37189</v>
      </c>
      <c r="E71" s="289"/>
    </row>
    <row r="72" spans="1:5" ht="14.25" x14ac:dyDescent="0.2">
      <c r="A72" s="283" t="s">
        <v>149</v>
      </c>
      <c r="B72" s="283"/>
      <c r="C72" s="291">
        <f>C71/C20</f>
        <v>0.42520787232615836</v>
      </c>
      <c r="D72" s="291">
        <f>D71/D20</f>
        <v>0.45027908609896961</v>
      </c>
      <c r="E72" s="289"/>
    </row>
    <row r="73" spans="1:5" ht="9" customHeight="1" x14ac:dyDescent="0.25">
      <c r="A73" s="282"/>
      <c r="B73" s="282"/>
      <c r="C73" s="262"/>
      <c r="D73" s="262"/>
      <c r="E73" s="289"/>
    </row>
    <row r="74" spans="1:5" ht="10.5" customHeight="1" x14ac:dyDescent="0.25">
      <c r="A74" s="292"/>
      <c r="B74" s="282"/>
      <c r="C74" s="262"/>
      <c r="D74" s="262"/>
      <c r="E74" s="289"/>
    </row>
    <row r="75" spans="1:5" ht="15" x14ac:dyDescent="0.25">
      <c r="A75" s="292" t="s">
        <v>196</v>
      </c>
      <c r="B75" s="293" t="s">
        <v>195</v>
      </c>
      <c r="C75" s="294">
        <f>C32</f>
        <v>232276</v>
      </c>
      <c r="D75" s="294">
        <f>D32</f>
        <v>130069</v>
      </c>
      <c r="E75" s="289"/>
    </row>
    <row r="76" spans="1:5" ht="15" x14ac:dyDescent="0.25">
      <c r="A76" s="295" t="s">
        <v>197</v>
      </c>
      <c r="B76" s="296" t="s">
        <v>198</v>
      </c>
      <c r="C76" s="262">
        <f>C30*2</f>
        <v>211564</v>
      </c>
      <c r="D76" s="262">
        <f>D30</f>
        <v>77117</v>
      </c>
      <c r="E76" s="289"/>
    </row>
    <row r="77" spans="1:5" ht="14.25" x14ac:dyDescent="0.2">
      <c r="A77" s="297" t="s">
        <v>200</v>
      </c>
      <c r="B77" s="296" t="s">
        <v>199</v>
      </c>
      <c r="C77" s="298">
        <f>C75/C76</f>
        <v>1.0978994535932389</v>
      </c>
      <c r="D77" s="298">
        <f>D75/D76</f>
        <v>1.6866449680355824</v>
      </c>
      <c r="E77" s="289"/>
    </row>
    <row r="78" spans="1:5" x14ac:dyDescent="0.2">
      <c r="A78" s="299"/>
      <c r="B78" s="299"/>
      <c r="C78" s="300"/>
      <c r="D78" s="300"/>
      <c r="E78" s="289"/>
    </row>
    <row r="79" spans="1:5" x14ac:dyDescent="0.2">
      <c r="A79" s="299"/>
      <c r="B79" s="299"/>
      <c r="C79" s="300"/>
      <c r="D79" s="300"/>
      <c r="E79" s="289"/>
    </row>
    <row r="80" spans="1:5" x14ac:dyDescent="0.2">
      <c r="A80" s="299"/>
      <c r="B80" s="299"/>
      <c r="C80" s="300"/>
      <c r="D80" s="300"/>
      <c r="E80" s="289"/>
    </row>
    <row r="81" spans="1:5" x14ac:dyDescent="0.2">
      <c r="A81" s="299"/>
      <c r="B81" s="299"/>
      <c r="C81" s="300"/>
      <c r="D81" s="300"/>
      <c r="E81" s="289"/>
    </row>
  </sheetData>
  <sheetProtection password="CC7D" sheet="1" objects="1" scenarios="1" selectLockedCells="1" selectUnlockedCells="1"/>
  <mergeCells count="1">
    <mergeCell ref="A59:D59"/>
  </mergeCells>
  <phoneticPr fontId="0" type="noConversion"/>
  <pageMargins left="0.74803149606299213" right="0.51181102362204722" top="0.31496062992125984" bottom="0.11811023622047245" header="0.31496062992125984" footer="0.31496062992125984"/>
  <pageSetup paperSize="9" scale="72" orientation="portrait" horizont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zoomScaleNormal="100" zoomScaleSheetLayoutView="100" workbookViewId="0">
      <selection activeCell="A50" sqref="A50"/>
    </sheetView>
  </sheetViews>
  <sheetFormatPr defaultColWidth="9.140625" defaultRowHeight="12.75" x14ac:dyDescent="0.2"/>
  <cols>
    <col min="1" max="1" width="41.28515625" style="60" customWidth="1"/>
    <col min="2" max="2" width="12.140625" style="25" customWidth="1"/>
    <col min="3" max="3" width="11.85546875" style="25" customWidth="1"/>
    <col min="4" max="6" width="12.140625" style="25" customWidth="1"/>
    <col min="7" max="7" width="11.85546875" style="25" customWidth="1"/>
    <col min="8" max="8" width="12.42578125" style="25" customWidth="1"/>
    <col min="9" max="9" width="12.7109375" style="25" customWidth="1"/>
    <col min="10" max="10" width="11.7109375" style="26" customWidth="1"/>
    <col min="11" max="11" width="12.85546875" style="26" customWidth="1"/>
    <col min="12" max="16384" width="9.140625" style="26"/>
  </cols>
  <sheetData>
    <row r="1" spans="1:12" ht="14.25" x14ac:dyDescent="0.2">
      <c r="A1" s="67" t="s">
        <v>0</v>
      </c>
    </row>
    <row r="2" spans="1:12" ht="14.25" x14ac:dyDescent="0.2">
      <c r="A2" s="67" t="s">
        <v>1</v>
      </c>
    </row>
    <row r="3" spans="1:12" ht="12" customHeight="1" x14ac:dyDescent="0.2">
      <c r="A3" s="67"/>
    </row>
    <row r="4" spans="1:12" ht="14.25" x14ac:dyDescent="0.2">
      <c r="A4" s="68" t="s">
        <v>18</v>
      </c>
    </row>
    <row r="5" spans="1:12" ht="14.25" x14ac:dyDescent="0.2">
      <c r="A5" s="19" t="s">
        <v>170</v>
      </c>
    </row>
    <row r="6" spans="1:12" x14ac:dyDescent="0.2">
      <c r="A6" s="27" t="s">
        <v>2</v>
      </c>
    </row>
    <row r="7" spans="1:12" x14ac:dyDescent="0.2">
      <c r="A7" s="28"/>
      <c r="B7" s="3"/>
      <c r="C7" s="3"/>
      <c r="D7" s="3"/>
      <c r="E7" s="3"/>
      <c r="F7" s="3"/>
      <c r="G7" s="29"/>
      <c r="H7" s="3"/>
      <c r="I7" s="3"/>
      <c r="J7" s="29"/>
      <c r="K7" s="29"/>
    </row>
    <row r="8" spans="1:12" s="34" customFormat="1" x14ac:dyDescent="0.2">
      <c r="A8" s="30"/>
      <c r="B8" s="31"/>
      <c r="C8" s="305" t="s">
        <v>53</v>
      </c>
      <c r="D8" s="305"/>
      <c r="E8" s="305"/>
      <c r="F8" s="305"/>
      <c r="G8" s="305"/>
      <c r="H8" s="32" t="s">
        <v>54</v>
      </c>
      <c r="I8" s="31"/>
      <c r="J8" s="33"/>
      <c r="K8" s="33"/>
    </row>
    <row r="9" spans="1:12" x14ac:dyDescent="0.2">
      <c r="A9" s="28"/>
      <c r="B9" s="3"/>
      <c r="C9" s="3"/>
      <c r="D9" s="3"/>
      <c r="E9" s="3"/>
      <c r="F9" s="3"/>
      <c r="G9" s="35" t="s">
        <v>19</v>
      </c>
      <c r="H9" s="3"/>
      <c r="I9" s="3"/>
      <c r="J9" s="29"/>
      <c r="K9" s="29"/>
    </row>
    <row r="10" spans="1:12" x14ac:dyDescent="0.2">
      <c r="A10" s="36"/>
      <c r="B10" s="37" t="s">
        <v>20</v>
      </c>
      <c r="C10" s="37" t="s">
        <v>160</v>
      </c>
      <c r="D10" s="37" t="s">
        <v>161</v>
      </c>
      <c r="E10" s="37" t="s">
        <v>20</v>
      </c>
      <c r="F10" s="37" t="s">
        <v>49</v>
      </c>
      <c r="G10" s="37" t="s">
        <v>21</v>
      </c>
      <c r="H10" s="37" t="s">
        <v>22</v>
      </c>
      <c r="I10" s="38"/>
      <c r="J10" s="37" t="s">
        <v>162</v>
      </c>
      <c r="K10" s="37" t="s">
        <v>26</v>
      </c>
    </row>
    <row r="11" spans="1:12" x14ac:dyDescent="0.2">
      <c r="A11" s="36"/>
      <c r="B11" s="37" t="s">
        <v>23</v>
      </c>
      <c r="C11" s="37" t="s">
        <v>50</v>
      </c>
      <c r="D11" s="37" t="s">
        <v>163</v>
      </c>
      <c r="E11" s="37" t="s">
        <v>24</v>
      </c>
      <c r="F11" s="37" t="s">
        <v>50</v>
      </c>
      <c r="G11" s="37" t="s">
        <v>25</v>
      </c>
      <c r="H11" s="37" t="s">
        <v>164</v>
      </c>
      <c r="I11" s="37" t="s">
        <v>26</v>
      </c>
      <c r="J11" s="37" t="s">
        <v>165</v>
      </c>
      <c r="K11" s="37" t="s">
        <v>166</v>
      </c>
    </row>
    <row r="12" spans="1:12" x14ac:dyDescent="0.2">
      <c r="A12" s="36"/>
      <c r="B12" s="37" t="s">
        <v>10</v>
      </c>
      <c r="C12" s="37" t="s">
        <v>10</v>
      </c>
      <c r="D12" s="37" t="s">
        <v>10</v>
      </c>
      <c r="E12" s="37" t="s">
        <v>10</v>
      </c>
      <c r="F12" s="37" t="s">
        <v>10</v>
      </c>
      <c r="G12" s="37" t="s">
        <v>10</v>
      </c>
      <c r="H12" s="37" t="s">
        <v>10</v>
      </c>
      <c r="I12" s="37" t="s">
        <v>10</v>
      </c>
      <c r="J12" s="37" t="s">
        <v>10</v>
      </c>
      <c r="K12" s="37" t="s">
        <v>10</v>
      </c>
      <c r="L12" s="29"/>
    </row>
    <row r="13" spans="1:12" s="29" customFormat="1" x14ac:dyDescent="0.2">
      <c r="A13" s="36"/>
      <c r="B13" s="3"/>
      <c r="C13" s="3"/>
      <c r="D13" s="3"/>
      <c r="E13" s="3"/>
      <c r="F13" s="3"/>
      <c r="G13" s="3"/>
      <c r="H13" s="3"/>
      <c r="I13" s="3"/>
    </row>
    <row r="14" spans="1:12" s="29" customFormat="1" x14ac:dyDescent="0.2">
      <c r="A14" s="36" t="s">
        <v>83</v>
      </c>
      <c r="B14" s="3">
        <v>75017</v>
      </c>
      <c r="C14" s="3">
        <v>3700</v>
      </c>
      <c r="D14" s="3">
        <v>-29</v>
      </c>
      <c r="E14" s="3">
        <v>15170</v>
      </c>
      <c r="F14" s="3">
        <v>13257</v>
      </c>
      <c r="G14" s="3">
        <v>40</v>
      </c>
      <c r="H14" s="3">
        <v>16465</v>
      </c>
      <c r="I14" s="3">
        <f>SUM(B14:H14)</f>
        <v>123620</v>
      </c>
      <c r="J14" s="3">
        <v>-636</v>
      </c>
      <c r="K14" s="3">
        <f>SUM(I14:J14)</f>
        <v>122984</v>
      </c>
    </row>
    <row r="15" spans="1:12" s="29" customFormat="1" x14ac:dyDescent="0.2">
      <c r="A15" s="36"/>
      <c r="B15" s="3"/>
      <c r="C15" s="3"/>
      <c r="D15" s="3"/>
      <c r="E15" s="3"/>
      <c r="F15" s="3"/>
      <c r="G15" s="3"/>
      <c r="H15" s="3"/>
      <c r="I15" s="3"/>
      <c r="J15" s="3"/>
      <c r="K15" s="3"/>
    </row>
    <row r="16" spans="1:12" s="29" customFormat="1" ht="25.5" x14ac:dyDescent="0.2">
      <c r="A16" s="39" t="s">
        <v>78</v>
      </c>
      <c r="B16" s="40">
        <v>0</v>
      </c>
      <c r="C16" s="41">
        <v>0</v>
      </c>
      <c r="D16" s="41">
        <v>0</v>
      </c>
      <c r="E16" s="41">
        <v>0</v>
      </c>
      <c r="F16" s="42">
        <v>0</v>
      </c>
      <c r="G16" s="41">
        <v>3355</v>
      </c>
      <c r="H16" s="41">
        <v>0</v>
      </c>
      <c r="I16" s="41">
        <f>SUM(B16:H16)</f>
        <v>3355</v>
      </c>
      <c r="J16" s="42">
        <v>0</v>
      </c>
      <c r="K16" s="43">
        <f>SUM(I16:J16)</f>
        <v>3355</v>
      </c>
    </row>
    <row r="17" spans="1:11" s="29" customFormat="1" ht="25.5" x14ac:dyDescent="0.2">
      <c r="A17" s="39" t="s">
        <v>80</v>
      </c>
      <c r="B17" s="44">
        <v>0</v>
      </c>
      <c r="C17" s="45">
        <v>0</v>
      </c>
      <c r="D17" s="45">
        <v>0</v>
      </c>
      <c r="E17" s="45">
        <v>0</v>
      </c>
      <c r="F17" s="45">
        <v>-15517</v>
      </c>
      <c r="G17" s="45">
        <v>0</v>
      </c>
      <c r="H17" s="45">
        <v>0</v>
      </c>
      <c r="I17" s="45">
        <f>SUM(B17:H17)</f>
        <v>-15517</v>
      </c>
      <c r="J17" s="46">
        <v>0</v>
      </c>
      <c r="K17" s="47">
        <f>SUM(I17:J17)</f>
        <v>-15517</v>
      </c>
    </row>
    <row r="18" spans="1:11" s="29" customFormat="1" x14ac:dyDescent="0.2">
      <c r="A18" s="39" t="s">
        <v>79</v>
      </c>
      <c r="B18" s="44">
        <v>0</v>
      </c>
      <c r="C18" s="45">
        <v>0</v>
      </c>
      <c r="D18" s="45">
        <v>0</v>
      </c>
      <c r="E18" s="45">
        <v>0</v>
      </c>
      <c r="F18" s="45">
        <v>2310</v>
      </c>
      <c r="G18" s="45">
        <v>0</v>
      </c>
      <c r="H18" s="45">
        <v>0</v>
      </c>
      <c r="I18" s="45">
        <f>SUM(B18:H18)</f>
        <v>2310</v>
      </c>
      <c r="J18" s="46">
        <v>0</v>
      </c>
      <c r="K18" s="47">
        <f>SUM(I18:J18)</f>
        <v>2310</v>
      </c>
    </row>
    <row r="19" spans="1:11" s="29" customFormat="1" x14ac:dyDescent="0.2">
      <c r="A19" s="39"/>
      <c r="B19" s="44"/>
      <c r="C19" s="45"/>
      <c r="D19" s="45"/>
      <c r="E19" s="45"/>
      <c r="F19" s="45"/>
      <c r="G19" s="45"/>
      <c r="H19" s="45"/>
      <c r="I19" s="45"/>
      <c r="J19" s="46"/>
      <c r="K19" s="47"/>
    </row>
    <row r="20" spans="1:11" s="29" customFormat="1" ht="25.5" x14ac:dyDescent="0.2">
      <c r="A20" s="39" t="s">
        <v>188</v>
      </c>
      <c r="B20" s="40">
        <f t="shared" ref="B20:K20" si="0">SUM(B16:B18)</f>
        <v>0</v>
      </c>
      <c r="C20" s="41">
        <f t="shared" si="0"/>
        <v>0</v>
      </c>
      <c r="D20" s="41">
        <f t="shared" si="0"/>
        <v>0</v>
      </c>
      <c r="E20" s="41">
        <f t="shared" si="0"/>
        <v>0</v>
      </c>
      <c r="F20" s="41">
        <f t="shared" si="0"/>
        <v>-13207</v>
      </c>
      <c r="G20" s="41">
        <f t="shared" si="0"/>
        <v>3355</v>
      </c>
      <c r="H20" s="41">
        <f t="shared" si="0"/>
        <v>0</v>
      </c>
      <c r="I20" s="41">
        <f t="shared" si="0"/>
        <v>-9852</v>
      </c>
      <c r="J20" s="41">
        <f t="shared" si="0"/>
        <v>0</v>
      </c>
      <c r="K20" s="43">
        <f t="shared" si="0"/>
        <v>-9852</v>
      </c>
    </row>
    <row r="21" spans="1:11" s="29" customFormat="1" x14ac:dyDescent="0.2">
      <c r="A21" s="36" t="s">
        <v>77</v>
      </c>
      <c r="B21" s="48">
        <v>0</v>
      </c>
      <c r="C21" s="49">
        <v>0</v>
      </c>
      <c r="D21" s="49">
        <v>0</v>
      </c>
      <c r="E21" s="49">
        <v>0</v>
      </c>
      <c r="F21" s="49">
        <v>0</v>
      </c>
      <c r="G21" s="49">
        <v>0</v>
      </c>
      <c r="H21" s="49">
        <v>19188</v>
      </c>
      <c r="I21" s="49">
        <f>SUM(B21:H21)</f>
        <v>19188</v>
      </c>
      <c r="J21" s="4">
        <v>-1</v>
      </c>
      <c r="K21" s="21">
        <f>SUM(I21:J21)</f>
        <v>19187</v>
      </c>
    </row>
    <row r="22" spans="1:11" s="29" customFormat="1" x14ac:dyDescent="0.2">
      <c r="A22" s="36"/>
      <c r="B22" s="50"/>
      <c r="C22" s="51"/>
      <c r="D22" s="51"/>
      <c r="E22" s="51"/>
      <c r="F22" s="51"/>
      <c r="G22" s="51"/>
      <c r="H22" s="51"/>
      <c r="I22" s="51"/>
      <c r="J22" s="10"/>
      <c r="K22" s="17"/>
    </row>
    <row r="23" spans="1:11" s="29" customFormat="1" ht="25.5" x14ac:dyDescent="0.2">
      <c r="A23" s="52" t="s">
        <v>81</v>
      </c>
      <c r="B23" s="53">
        <f>SUM(B20:B22)</f>
        <v>0</v>
      </c>
      <c r="C23" s="53">
        <f>SUM(C20:C22)</f>
        <v>0</v>
      </c>
      <c r="D23" s="53">
        <f>SUM(D20:D22)</f>
        <v>0</v>
      </c>
      <c r="E23" s="53">
        <f>SUM(E20:E22)</f>
        <v>0</v>
      </c>
      <c r="F23" s="53">
        <f t="shared" ref="F23:K23" si="1">SUM(F20:F22)</f>
        <v>-13207</v>
      </c>
      <c r="G23" s="53">
        <f t="shared" si="1"/>
        <v>3355</v>
      </c>
      <c r="H23" s="53">
        <f t="shared" si="1"/>
        <v>19188</v>
      </c>
      <c r="I23" s="53">
        <f t="shared" si="1"/>
        <v>9336</v>
      </c>
      <c r="J23" s="53">
        <f t="shared" si="1"/>
        <v>-1</v>
      </c>
      <c r="K23" s="53">
        <f t="shared" si="1"/>
        <v>9335</v>
      </c>
    </row>
    <row r="24" spans="1:11" s="29" customFormat="1" x14ac:dyDescent="0.2">
      <c r="A24" s="52"/>
      <c r="B24" s="53"/>
      <c r="C24" s="53"/>
      <c r="D24" s="53"/>
      <c r="E24" s="53"/>
      <c r="F24" s="53"/>
      <c r="G24" s="53"/>
      <c r="H24" s="53"/>
      <c r="I24" s="53"/>
      <c r="J24" s="53"/>
      <c r="K24" s="53"/>
    </row>
    <row r="25" spans="1:11" s="29" customFormat="1" x14ac:dyDescent="0.2">
      <c r="A25" s="36" t="s">
        <v>167</v>
      </c>
      <c r="B25" s="3">
        <v>0</v>
      </c>
      <c r="C25" s="3">
        <v>0</v>
      </c>
      <c r="D25" s="3">
        <v>-91</v>
      </c>
      <c r="E25" s="3">
        <v>0</v>
      </c>
      <c r="F25" s="3">
        <v>0</v>
      </c>
      <c r="G25" s="3">
        <v>0</v>
      </c>
      <c r="H25" s="3">
        <v>0</v>
      </c>
      <c r="I25" s="3">
        <f>SUM(B25:H25)</f>
        <v>-91</v>
      </c>
      <c r="J25" s="29">
        <v>0</v>
      </c>
      <c r="K25" s="3">
        <f>SUM(I25:J25)</f>
        <v>-91</v>
      </c>
    </row>
    <row r="26" spans="1:11" s="29" customFormat="1" x14ac:dyDescent="0.2">
      <c r="A26" s="36"/>
      <c r="B26" s="49"/>
      <c r="C26" s="49"/>
      <c r="D26" s="49"/>
      <c r="E26" s="49"/>
      <c r="F26" s="49"/>
      <c r="G26" s="49"/>
      <c r="H26" s="49"/>
      <c r="I26" s="54"/>
      <c r="J26" s="3"/>
      <c r="K26" s="3"/>
    </row>
    <row r="27" spans="1:11" s="29" customFormat="1" ht="13.5" thickBot="1" x14ac:dyDescent="0.25">
      <c r="A27" s="28" t="s">
        <v>171</v>
      </c>
      <c r="B27" s="55">
        <f t="shared" ref="B27:K27" si="2">SUM(B23:B25)+B14</f>
        <v>75017</v>
      </c>
      <c r="C27" s="55">
        <f t="shared" si="2"/>
        <v>3700</v>
      </c>
      <c r="D27" s="55">
        <f t="shared" si="2"/>
        <v>-120</v>
      </c>
      <c r="E27" s="55">
        <f t="shared" si="2"/>
        <v>15170</v>
      </c>
      <c r="F27" s="55">
        <f t="shared" si="2"/>
        <v>50</v>
      </c>
      <c r="G27" s="55">
        <f t="shared" si="2"/>
        <v>3395</v>
      </c>
      <c r="H27" s="55">
        <f t="shared" si="2"/>
        <v>35653</v>
      </c>
      <c r="I27" s="55">
        <f t="shared" si="2"/>
        <v>132865</v>
      </c>
      <c r="J27" s="55">
        <f t="shared" si="2"/>
        <v>-637</v>
      </c>
      <c r="K27" s="55">
        <f t="shared" si="2"/>
        <v>132228</v>
      </c>
    </row>
    <row r="28" spans="1:11" s="29" customFormat="1" ht="13.5" thickTop="1" x14ac:dyDescent="0.2">
      <c r="A28" s="28"/>
      <c r="B28" s="49"/>
      <c r="C28" s="49"/>
      <c r="D28" s="49"/>
      <c r="E28" s="49"/>
      <c r="F28" s="49"/>
      <c r="G28" s="49"/>
      <c r="H28" s="49"/>
      <c r="I28" s="49"/>
      <c r="J28" s="49"/>
      <c r="K28" s="49"/>
    </row>
    <row r="29" spans="1:11" s="29" customFormat="1" x14ac:dyDescent="0.2">
      <c r="A29" s="28"/>
      <c r="B29" s="49"/>
      <c r="C29" s="49"/>
      <c r="D29" s="49"/>
      <c r="E29" s="49"/>
      <c r="F29" s="49"/>
      <c r="G29" s="49"/>
      <c r="H29" s="49"/>
      <c r="I29" s="49"/>
      <c r="J29" s="49"/>
      <c r="K29" s="49"/>
    </row>
    <row r="30" spans="1:11" s="29" customFormat="1" x14ac:dyDescent="0.2">
      <c r="A30" s="36"/>
      <c r="B30" s="54"/>
      <c r="C30" s="54"/>
      <c r="D30" s="54"/>
      <c r="E30" s="54"/>
      <c r="F30" s="54"/>
      <c r="G30" s="54"/>
      <c r="H30" s="54"/>
      <c r="I30" s="54"/>
    </row>
    <row r="31" spans="1:11" s="29" customFormat="1" x14ac:dyDescent="0.2">
      <c r="A31" s="36" t="s">
        <v>102</v>
      </c>
      <c r="B31" s="3">
        <v>77117</v>
      </c>
      <c r="C31" s="3">
        <v>0</v>
      </c>
      <c r="D31" s="3">
        <v>-120</v>
      </c>
      <c r="E31" s="3">
        <v>15170</v>
      </c>
      <c r="F31" s="3">
        <v>-1373</v>
      </c>
      <c r="G31" s="3">
        <v>-7369</v>
      </c>
      <c r="H31" s="3">
        <v>46644</v>
      </c>
      <c r="I31" s="3">
        <f>SUM(B31:H31)</f>
        <v>130069</v>
      </c>
      <c r="J31" s="3">
        <v>-760</v>
      </c>
      <c r="K31" s="3">
        <f>SUM(I31:J31)</f>
        <v>129309</v>
      </c>
    </row>
    <row r="32" spans="1:11" s="29" customFormat="1" x14ac:dyDescent="0.2">
      <c r="A32" s="36"/>
      <c r="B32" s="3"/>
      <c r="C32" s="3"/>
      <c r="D32" s="3"/>
      <c r="E32" s="3"/>
      <c r="F32" s="3"/>
      <c r="G32" s="3"/>
      <c r="H32" s="3"/>
      <c r="I32" s="3"/>
      <c r="J32" s="3"/>
      <c r="K32" s="3"/>
    </row>
    <row r="33" spans="1:11" s="56" customFormat="1" ht="31.5" customHeight="1" x14ac:dyDescent="0.2">
      <c r="A33" s="39" t="s">
        <v>78</v>
      </c>
      <c r="B33" s="40">
        <v>0</v>
      </c>
      <c r="C33" s="41">
        <v>0</v>
      </c>
      <c r="D33" s="41">
        <v>0</v>
      </c>
      <c r="E33" s="41">
        <v>0</v>
      </c>
      <c r="F33" s="42">
        <v>0</v>
      </c>
      <c r="G33" s="41">
        <v>14472</v>
      </c>
      <c r="H33" s="41">
        <v>0</v>
      </c>
      <c r="I33" s="41">
        <f>SUM(B33:H33)</f>
        <v>14472</v>
      </c>
      <c r="J33" s="42">
        <v>0</v>
      </c>
      <c r="K33" s="43">
        <f>SUM(I33:J33)</f>
        <v>14472</v>
      </c>
    </row>
    <row r="34" spans="1:11" s="56" customFormat="1" ht="26.25" customHeight="1" x14ac:dyDescent="0.2">
      <c r="A34" s="39" t="s">
        <v>80</v>
      </c>
      <c r="B34" s="44">
        <v>0</v>
      </c>
      <c r="C34" s="45">
        <v>0</v>
      </c>
      <c r="D34" s="45">
        <v>0</v>
      </c>
      <c r="E34" s="45">
        <v>0</v>
      </c>
      <c r="F34" s="45">
        <v>0</v>
      </c>
      <c r="G34" s="45">
        <v>0</v>
      </c>
      <c r="H34" s="45">
        <v>0</v>
      </c>
      <c r="I34" s="45">
        <f>SUM(B34:H34)</f>
        <v>0</v>
      </c>
      <c r="J34" s="46">
        <v>0</v>
      </c>
      <c r="K34" s="47">
        <f>SUM(I34:J34)</f>
        <v>0</v>
      </c>
    </row>
    <row r="35" spans="1:11" s="56" customFormat="1" ht="14.25" customHeight="1" x14ac:dyDescent="0.2">
      <c r="A35" s="39" t="s">
        <v>79</v>
      </c>
      <c r="B35" s="44">
        <v>0</v>
      </c>
      <c r="C35" s="45">
        <v>0</v>
      </c>
      <c r="D35" s="45">
        <v>0</v>
      </c>
      <c r="E35" s="45">
        <v>0</v>
      </c>
      <c r="F35" s="45">
        <v>209</v>
      </c>
      <c r="G35" s="45">
        <v>0</v>
      </c>
      <c r="H35" s="45">
        <v>0</v>
      </c>
      <c r="I35" s="45">
        <f>SUM(B35:H35)</f>
        <v>209</v>
      </c>
      <c r="J35" s="46">
        <v>0</v>
      </c>
      <c r="K35" s="47">
        <f>SUM(I35:J35)</f>
        <v>209</v>
      </c>
    </row>
    <row r="36" spans="1:11" s="56" customFormat="1" ht="14.25" customHeight="1" x14ac:dyDescent="0.2">
      <c r="A36" s="39"/>
      <c r="B36" s="44"/>
      <c r="C36" s="45"/>
      <c r="D36" s="45"/>
      <c r="E36" s="45"/>
      <c r="F36" s="45"/>
      <c r="G36" s="45"/>
      <c r="H36" s="45"/>
      <c r="I36" s="45"/>
      <c r="J36" s="46"/>
      <c r="K36" s="47"/>
    </row>
    <row r="37" spans="1:11" s="56" customFormat="1" ht="28.5" customHeight="1" x14ac:dyDescent="0.2">
      <c r="A37" s="39" t="s">
        <v>82</v>
      </c>
      <c r="B37" s="40">
        <f>SUM(B33:B35)</f>
        <v>0</v>
      </c>
      <c r="C37" s="41">
        <f t="shared" ref="C37:J37" si="3">SUM(C33:C35)</f>
        <v>0</v>
      </c>
      <c r="D37" s="41">
        <f t="shared" si="3"/>
        <v>0</v>
      </c>
      <c r="E37" s="41">
        <f t="shared" si="3"/>
        <v>0</v>
      </c>
      <c r="F37" s="41">
        <f>SUM(F33:F35)</f>
        <v>209</v>
      </c>
      <c r="G37" s="41">
        <f t="shared" si="3"/>
        <v>14472</v>
      </c>
      <c r="H37" s="41">
        <f t="shared" si="3"/>
        <v>0</v>
      </c>
      <c r="I37" s="41">
        <f t="shared" si="3"/>
        <v>14681</v>
      </c>
      <c r="J37" s="41">
        <f t="shared" si="3"/>
        <v>0</v>
      </c>
      <c r="K37" s="43">
        <f>SUM(K33:K35)</f>
        <v>14681</v>
      </c>
    </row>
    <row r="38" spans="1:11" s="29" customFormat="1" x14ac:dyDescent="0.2">
      <c r="A38" s="36" t="s">
        <v>77</v>
      </c>
      <c r="B38" s="48">
        <v>0</v>
      </c>
      <c r="C38" s="49">
        <v>0</v>
      </c>
      <c r="D38" s="49">
        <v>0</v>
      </c>
      <c r="E38" s="49">
        <v>0</v>
      </c>
      <c r="F38" s="49">
        <v>0</v>
      </c>
      <c r="G38" s="49">
        <v>0</v>
      </c>
      <c r="H38" s="49">
        <f>CCIS!E39</f>
        <v>14549</v>
      </c>
      <c r="I38" s="49">
        <f>SUM(B38:H38)</f>
        <v>14549</v>
      </c>
      <c r="J38" s="4">
        <f>CCIS!E40</f>
        <v>-1</v>
      </c>
      <c r="K38" s="21">
        <f>SUM(I38:J38)</f>
        <v>14548</v>
      </c>
    </row>
    <row r="39" spans="1:11" s="29" customFormat="1" x14ac:dyDescent="0.2">
      <c r="A39" s="36"/>
      <c r="B39" s="50"/>
      <c r="C39" s="51"/>
      <c r="D39" s="51"/>
      <c r="E39" s="51"/>
      <c r="F39" s="51"/>
      <c r="G39" s="51"/>
      <c r="H39" s="51"/>
      <c r="I39" s="51"/>
      <c r="J39" s="10"/>
      <c r="K39" s="17"/>
    </row>
    <row r="40" spans="1:11" s="29" customFormat="1" ht="25.5" x14ac:dyDescent="0.2">
      <c r="A40" s="52" t="s">
        <v>125</v>
      </c>
      <c r="B40" s="53">
        <f>SUM(B37:B39)</f>
        <v>0</v>
      </c>
      <c r="C40" s="53">
        <f t="shared" ref="C40:J40" si="4">SUM(C37:C39)</f>
        <v>0</v>
      </c>
      <c r="D40" s="53">
        <f t="shared" si="4"/>
        <v>0</v>
      </c>
      <c r="E40" s="53">
        <f t="shared" si="4"/>
        <v>0</v>
      </c>
      <c r="F40" s="53">
        <f t="shared" si="4"/>
        <v>209</v>
      </c>
      <c r="G40" s="53">
        <f t="shared" si="4"/>
        <v>14472</v>
      </c>
      <c r="H40" s="53">
        <f t="shared" si="4"/>
        <v>14549</v>
      </c>
      <c r="I40" s="53">
        <f t="shared" si="4"/>
        <v>29230</v>
      </c>
      <c r="J40" s="53">
        <f t="shared" si="4"/>
        <v>-1</v>
      </c>
      <c r="K40" s="53">
        <f>SUM(K37:K39)</f>
        <v>29229</v>
      </c>
    </row>
    <row r="41" spans="1:11" s="29" customFormat="1" x14ac:dyDescent="0.2">
      <c r="A41" s="52"/>
      <c r="B41" s="53"/>
      <c r="C41" s="53"/>
      <c r="D41" s="53"/>
      <c r="E41" s="53"/>
      <c r="F41" s="53"/>
      <c r="G41" s="53"/>
      <c r="H41" s="53"/>
      <c r="I41" s="53"/>
      <c r="J41" s="53"/>
      <c r="K41" s="53"/>
    </row>
    <row r="42" spans="1:11" s="29" customFormat="1" x14ac:dyDescent="0.2">
      <c r="A42" s="52" t="s">
        <v>109</v>
      </c>
      <c r="B42" s="53">
        <v>-38558</v>
      </c>
      <c r="C42" s="53">
        <f>17541+11325</f>
        <v>28866</v>
      </c>
      <c r="D42" s="53"/>
      <c r="E42" s="53"/>
      <c r="F42" s="53"/>
      <c r="G42" s="53"/>
      <c r="H42" s="53">
        <f>21017-11325</f>
        <v>9692</v>
      </c>
      <c r="I42" s="3">
        <f>SUM(B42:H42)</f>
        <v>0</v>
      </c>
      <c r="J42" s="53"/>
      <c r="K42" s="3">
        <f>SUM(I42:J42)</f>
        <v>0</v>
      </c>
    </row>
    <row r="43" spans="1:11" s="29" customFormat="1" x14ac:dyDescent="0.2">
      <c r="A43" s="36" t="s">
        <v>167</v>
      </c>
      <c r="B43" s="3">
        <v>0</v>
      </c>
      <c r="C43" s="3">
        <v>0</v>
      </c>
      <c r="D43" s="3">
        <v>-8</v>
      </c>
      <c r="E43" s="3">
        <v>0</v>
      </c>
      <c r="F43" s="3">
        <v>0</v>
      </c>
      <c r="G43" s="3">
        <v>0</v>
      </c>
      <c r="H43" s="3">
        <v>0</v>
      </c>
      <c r="I43" s="3">
        <f>SUM(B43:H43)</f>
        <v>-8</v>
      </c>
      <c r="J43" s="29">
        <v>0</v>
      </c>
      <c r="K43" s="3">
        <f>SUM(I43:J43)</f>
        <v>-8</v>
      </c>
    </row>
    <row r="44" spans="1:11" s="29" customFormat="1" ht="25.5" x14ac:dyDescent="0.2">
      <c r="A44" s="52" t="s">
        <v>126</v>
      </c>
      <c r="B44" s="57">
        <f>67223-B45</f>
        <v>57620</v>
      </c>
      <c r="C44" s="46">
        <v>0</v>
      </c>
      <c r="D44" s="46">
        <v>0</v>
      </c>
      <c r="E44" s="46">
        <v>0</v>
      </c>
      <c r="F44" s="46">
        <v>0</v>
      </c>
      <c r="G44" s="46">
        <v>0</v>
      </c>
      <c r="H44" s="46">
        <v>0</v>
      </c>
      <c r="I44" s="53">
        <f>SUM(B44:H44)</f>
        <v>57620</v>
      </c>
      <c r="J44" s="53">
        <v>0</v>
      </c>
      <c r="K44" s="53">
        <f>SUM(I44:J44)</f>
        <v>57620</v>
      </c>
    </row>
    <row r="45" spans="1:11" s="29" customFormat="1" ht="25.5" x14ac:dyDescent="0.2">
      <c r="A45" s="52" t="s">
        <v>124</v>
      </c>
      <c r="B45" s="58">
        <f>19206*0.5</f>
        <v>9603</v>
      </c>
      <c r="C45" s="49"/>
      <c r="D45" s="49"/>
      <c r="E45" s="46">
        <v>5762</v>
      </c>
      <c r="F45" s="49">
        <v>0</v>
      </c>
      <c r="G45" s="49">
        <v>0</v>
      </c>
      <c r="H45" s="49">
        <v>0</v>
      </c>
      <c r="I45" s="53">
        <f>SUM(B45:H45)</f>
        <v>15365</v>
      </c>
      <c r="J45" s="3">
        <v>0</v>
      </c>
      <c r="K45" s="53">
        <f>SUM(I45:J45)</f>
        <v>15365</v>
      </c>
    </row>
    <row r="46" spans="1:11" s="29" customFormat="1" x14ac:dyDescent="0.2">
      <c r="A46" s="36"/>
      <c r="B46" s="49"/>
      <c r="C46" s="49"/>
      <c r="D46" s="49"/>
      <c r="E46" s="49"/>
      <c r="F46" s="49"/>
      <c r="G46" s="49"/>
      <c r="H46" s="49"/>
      <c r="I46" s="54"/>
      <c r="J46" s="3"/>
      <c r="K46" s="3"/>
    </row>
    <row r="47" spans="1:11" s="29" customFormat="1" ht="13.5" thickBot="1" x14ac:dyDescent="0.25">
      <c r="A47" s="28" t="s">
        <v>185</v>
      </c>
      <c r="B47" s="55">
        <f>SUM(B40:B46)+B31</f>
        <v>105782</v>
      </c>
      <c r="C47" s="55">
        <f>SUM(C40:C46)+C31</f>
        <v>28866</v>
      </c>
      <c r="D47" s="55">
        <f t="shared" ref="D47:H47" si="5">SUM(D40:D46)+D31</f>
        <v>-128</v>
      </c>
      <c r="E47" s="55">
        <f t="shared" si="5"/>
        <v>20932</v>
      </c>
      <c r="F47" s="55">
        <f t="shared" si="5"/>
        <v>-1164</v>
      </c>
      <c r="G47" s="55">
        <f t="shared" si="5"/>
        <v>7103</v>
      </c>
      <c r="H47" s="55">
        <f t="shared" si="5"/>
        <v>70885</v>
      </c>
      <c r="I47" s="55">
        <f>SUM(I40:I46)+I31</f>
        <v>232276</v>
      </c>
      <c r="J47" s="55">
        <f>SUM(J40:J44)+J31</f>
        <v>-761</v>
      </c>
      <c r="K47" s="55">
        <f>SUM(K40:K45)+K31</f>
        <v>231515</v>
      </c>
    </row>
    <row r="48" spans="1:11" s="112" customFormat="1" ht="13.5" thickTop="1" x14ac:dyDescent="0.2">
      <c r="A48" s="257" t="s">
        <v>186</v>
      </c>
      <c r="B48" s="258">
        <v>105782</v>
      </c>
      <c r="C48" s="258">
        <v>28866</v>
      </c>
      <c r="D48" s="258">
        <v>-128</v>
      </c>
      <c r="E48" s="258">
        <v>20932</v>
      </c>
      <c r="F48" s="258">
        <v>-1164</v>
      </c>
      <c r="G48" s="258">
        <v>7103</v>
      </c>
      <c r="H48" s="258">
        <v>70885</v>
      </c>
      <c r="I48" s="258">
        <f>SUM(B48:H48)</f>
        <v>232276</v>
      </c>
      <c r="J48" s="258">
        <v>-761</v>
      </c>
      <c r="K48" s="258">
        <f>SUM(I48:J48)</f>
        <v>231515</v>
      </c>
    </row>
    <row r="49" spans="1:11" s="113" customFormat="1" x14ac:dyDescent="0.2">
      <c r="A49" s="259" t="s">
        <v>187</v>
      </c>
      <c r="B49" s="260">
        <f>B47-B48</f>
        <v>0</v>
      </c>
      <c r="C49" s="260">
        <f t="shared" ref="C49:K49" si="6">C47-C48</f>
        <v>0</v>
      </c>
      <c r="D49" s="260">
        <f t="shared" si="6"/>
        <v>0</v>
      </c>
      <c r="E49" s="260">
        <f t="shared" si="6"/>
        <v>0</v>
      </c>
      <c r="F49" s="260">
        <f t="shared" si="6"/>
        <v>0</v>
      </c>
      <c r="G49" s="260">
        <f t="shared" si="6"/>
        <v>0</v>
      </c>
      <c r="H49" s="260">
        <f t="shared" si="6"/>
        <v>0</v>
      </c>
      <c r="I49" s="260">
        <f t="shared" si="6"/>
        <v>0</v>
      </c>
      <c r="J49" s="260">
        <f t="shared" si="6"/>
        <v>0</v>
      </c>
      <c r="K49" s="260">
        <f t="shared" si="6"/>
        <v>0</v>
      </c>
    </row>
    <row r="51" spans="1:11" ht="28.9" customHeight="1" x14ac:dyDescent="0.2">
      <c r="A51" s="304" t="s">
        <v>120</v>
      </c>
      <c r="B51" s="304"/>
      <c r="C51" s="304"/>
      <c r="D51" s="304"/>
      <c r="E51" s="304"/>
      <c r="F51" s="304"/>
      <c r="G51" s="304"/>
      <c r="H51" s="304"/>
      <c r="I51" s="304"/>
      <c r="J51" s="304"/>
      <c r="K51" s="304"/>
    </row>
    <row r="53" spans="1:11" hidden="1" x14ac:dyDescent="0.2">
      <c r="A53" s="59" t="s">
        <v>92</v>
      </c>
    </row>
    <row r="54" spans="1:11" hidden="1" x14ac:dyDescent="0.2">
      <c r="A54" s="60" t="s">
        <v>91</v>
      </c>
      <c r="F54" s="25">
        <v>13257</v>
      </c>
    </row>
    <row r="55" spans="1:11" hidden="1" x14ac:dyDescent="0.2">
      <c r="A55" s="60" t="s">
        <v>86</v>
      </c>
      <c r="F55" s="25">
        <f>F34</f>
        <v>0</v>
      </c>
    </row>
    <row r="56" spans="1:11" hidden="1" x14ac:dyDescent="0.2">
      <c r="A56" s="60" t="s">
        <v>85</v>
      </c>
      <c r="F56" s="25">
        <f>F35</f>
        <v>209</v>
      </c>
    </row>
    <row r="57" spans="1:11" ht="13.5" hidden="1" thickBot="1" x14ac:dyDescent="0.25">
      <c r="A57" s="60" t="s">
        <v>93</v>
      </c>
      <c r="F57" s="61">
        <f>SUM(F54:F56)</f>
        <v>13466</v>
      </c>
    </row>
    <row r="58" spans="1:11" ht="13.5" hidden="1" thickTop="1" x14ac:dyDescent="0.2">
      <c r="A58" s="26"/>
    </row>
    <row r="59" spans="1:11" hidden="1" x14ac:dyDescent="0.2">
      <c r="A59" s="59" t="s">
        <v>87</v>
      </c>
    </row>
    <row r="60" spans="1:11" hidden="1" x14ac:dyDescent="0.2">
      <c r="A60" s="60" t="s">
        <v>91</v>
      </c>
      <c r="F60" s="25">
        <v>13356</v>
      </c>
    </row>
    <row r="61" spans="1:11" hidden="1" x14ac:dyDescent="0.2">
      <c r="A61" s="60" t="s">
        <v>89</v>
      </c>
      <c r="F61" s="25">
        <f>F35</f>
        <v>209</v>
      </c>
    </row>
    <row r="62" spans="1:11" hidden="1" x14ac:dyDescent="0.2">
      <c r="A62" s="60" t="s">
        <v>88</v>
      </c>
      <c r="F62" s="25">
        <f>-(F60-F63+F61)</f>
        <v>-5670</v>
      </c>
    </row>
    <row r="63" spans="1:11" ht="13.5" hidden="1" thickBot="1" x14ac:dyDescent="0.25">
      <c r="A63" s="62" t="s">
        <v>90</v>
      </c>
      <c r="B63" s="63"/>
      <c r="C63" s="63"/>
      <c r="D63" s="63"/>
      <c r="E63" s="63"/>
      <c r="F63" s="64">
        <v>7895</v>
      </c>
    </row>
    <row r="64" spans="1:11" ht="13.5" hidden="1" thickTop="1" x14ac:dyDescent="0.2"/>
    <row r="65" spans="1:6" hidden="1" x14ac:dyDescent="0.2">
      <c r="A65" s="60" t="s">
        <v>84</v>
      </c>
      <c r="F65" s="25">
        <v>6936</v>
      </c>
    </row>
    <row r="66" spans="1:6" hidden="1" x14ac:dyDescent="0.2"/>
    <row r="67" spans="1:6" hidden="1" x14ac:dyDescent="0.2"/>
    <row r="73" spans="1:6" ht="15" x14ac:dyDescent="0.25">
      <c r="C73" s="65"/>
    </row>
    <row r="74" spans="1:6" x14ac:dyDescent="0.2">
      <c r="C74" s="66"/>
    </row>
  </sheetData>
  <sheetProtection password="CC7D" sheet="1" objects="1" scenarios="1" selectLockedCells="1" selectUnlockedCells="1"/>
  <mergeCells count="2">
    <mergeCell ref="A51:K51"/>
    <mergeCell ref="C8:G8"/>
  </mergeCells>
  <phoneticPr fontId="0" type="noConversion"/>
  <pageMargins left="0.82677165354330717" right="0.39370078740157483" top="0.35433070866141736" bottom="0.11811023622047245" header="0.31496062992125984" footer="0.31496062992125984"/>
  <pageSetup paperSize="9" scale="70" orientation="landscape" horizont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D85"/>
  <sheetViews>
    <sheetView zoomScaleNormal="100" zoomScaleSheetLayoutView="100" workbookViewId="0">
      <pane xSplit="1" ySplit="10" topLeftCell="B11" activePane="bottomRight" state="frozen"/>
      <selection activeCell="I7" sqref="I7"/>
      <selection pane="topRight" activeCell="I7" sqref="I7"/>
      <selection pane="bottomLeft" activeCell="I7" sqref="I7"/>
      <selection pane="bottomRight" activeCell="C62" sqref="C62"/>
    </sheetView>
  </sheetViews>
  <sheetFormatPr defaultColWidth="9.140625" defaultRowHeight="12.75" x14ac:dyDescent="0.2"/>
  <cols>
    <col min="1" max="1" width="53.85546875" style="133" customWidth="1"/>
    <col min="2" max="3" width="19" style="3" customWidth="1"/>
    <col min="4" max="4" width="9.42578125" style="11" customWidth="1"/>
    <col min="5" max="16384" width="9.140625" style="11"/>
  </cols>
  <sheetData>
    <row r="1" spans="1:4" ht="13.5" customHeight="1" x14ac:dyDescent="0.2">
      <c r="A1" s="111" t="s">
        <v>0</v>
      </c>
    </row>
    <row r="2" spans="1:4" ht="13.5" customHeight="1" x14ac:dyDescent="0.2">
      <c r="A2" s="134" t="s">
        <v>1</v>
      </c>
    </row>
    <row r="3" spans="1:4" ht="13.5" customHeight="1" x14ac:dyDescent="0.2">
      <c r="A3" s="134"/>
    </row>
    <row r="4" spans="1:4" ht="13.5" customHeight="1" x14ac:dyDescent="0.2">
      <c r="A4" s="135" t="s">
        <v>55</v>
      </c>
      <c r="B4" s="7"/>
      <c r="C4" s="7"/>
    </row>
    <row r="5" spans="1:4" ht="13.5" customHeight="1" x14ac:dyDescent="0.2">
      <c r="A5" s="19" t="s">
        <v>170</v>
      </c>
    </row>
    <row r="6" spans="1:4" ht="13.5" customHeight="1" x14ac:dyDescent="0.2">
      <c r="A6" s="114"/>
      <c r="B6" s="7" t="s">
        <v>27</v>
      </c>
      <c r="C6" s="7" t="s">
        <v>27</v>
      </c>
    </row>
    <row r="7" spans="1:4" ht="13.5" customHeight="1" x14ac:dyDescent="0.2">
      <c r="A7" s="115"/>
      <c r="B7" s="35" t="s">
        <v>158</v>
      </c>
      <c r="C7" s="35" t="s">
        <v>157</v>
      </c>
    </row>
    <row r="8" spans="1:4" ht="13.5" customHeight="1" x14ac:dyDescent="0.2">
      <c r="A8" s="115"/>
      <c r="B8" s="116"/>
      <c r="C8" s="116"/>
    </row>
    <row r="9" spans="1:4" ht="13.5" customHeight="1" x14ac:dyDescent="0.2">
      <c r="A9" s="115"/>
      <c r="B9" s="35" t="s">
        <v>10</v>
      </c>
      <c r="C9" s="35" t="s">
        <v>10</v>
      </c>
    </row>
    <row r="10" spans="1:4" ht="13.5" customHeight="1" x14ac:dyDescent="0.2">
      <c r="A10" s="115"/>
      <c r="B10" s="35"/>
      <c r="C10" s="35"/>
    </row>
    <row r="11" spans="1:4" ht="13.5" customHeight="1" x14ac:dyDescent="0.2">
      <c r="A11" s="114" t="s">
        <v>133</v>
      </c>
    </row>
    <row r="12" spans="1:4" ht="13.5" customHeight="1" x14ac:dyDescent="0.2">
      <c r="A12" s="114"/>
    </row>
    <row r="13" spans="1:4" ht="13.5" customHeight="1" x14ac:dyDescent="0.2">
      <c r="A13" s="115" t="s">
        <v>127</v>
      </c>
      <c r="B13" s="117">
        <f>CCIS!E25</f>
        <v>15548</v>
      </c>
      <c r="C13" s="117">
        <v>19538</v>
      </c>
      <c r="D13" s="74"/>
    </row>
    <row r="14" spans="1:4" ht="13.5" customHeight="1" x14ac:dyDescent="0.2">
      <c r="A14" s="115"/>
      <c r="B14" s="118"/>
      <c r="C14" s="118"/>
      <c r="D14" s="74"/>
    </row>
    <row r="15" spans="1:4" ht="13.5" customHeight="1" x14ac:dyDescent="0.2">
      <c r="A15" s="115" t="s">
        <v>64</v>
      </c>
      <c r="B15" s="118"/>
      <c r="C15" s="118"/>
      <c r="D15" s="74"/>
    </row>
    <row r="16" spans="1:4" ht="13.5" customHeight="1" x14ac:dyDescent="0.2">
      <c r="A16" s="115" t="s">
        <v>68</v>
      </c>
      <c r="B16" s="118">
        <v>18365</v>
      </c>
      <c r="C16" s="118">
        <v>19517</v>
      </c>
      <c r="D16" s="74"/>
    </row>
    <row r="17" spans="1:4" ht="13.5" customHeight="1" x14ac:dyDescent="0.2">
      <c r="A17" s="115" t="s">
        <v>75</v>
      </c>
      <c r="B17" s="118">
        <v>410</v>
      </c>
      <c r="C17" s="118">
        <v>90</v>
      </c>
      <c r="D17" s="74"/>
    </row>
    <row r="18" spans="1:4" ht="13.5" customHeight="1" x14ac:dyDescent="0.2">
      <c r="A18" s="115" t="s">
        <v>111</v>
      </c>
      <c r="B18" s="118">
        <v>39</v>
      </c>
      <c r="C18" s="118">
        <v>0</v>
      </c>
      <c r="D18" s="74"/>
    </row>
    <row r="19" spans="1:4" ht="13.5" customHeight="1" x14ac:dyDescent="0.2">
      <c r="A19" s="115" t="s">
        <v>66</v>
      </c>
      <c r="B19" s="118">
        <v>8013</v>
      </c>
      <c r="C19" s="118">
        <v>7333</v>
      </c>
      <c r="D19" s="74"/>
    </row>
    <row r="20" spans="1:4" ht="27.75" customHeight="1" x14ac:dyDescent="0.2">
      <c r="A20" s="119" t="s">
        <v>94</v>
      </c>
      <c r="B20" s="120">
        <f>CCSE!F34</f>
        <v>0</v>
      </c>
      <c r="C20" s="120">
        <v>-15518</v>
      </c>
      <c r="D20" s="74"/>
    </row>
    <row r="21" spans="1:4" x14ac:dyDescent="0.2">
      <c r="A21" s="119" t="s">
        <v>192</v>
      </c>
      <c r="B21" s="120">
        <v>8</v>
      </c>
      <c r="C21" s="120">
        <v>0</v>
      </c>
      <c r="D21" s="74"/>
    </row>
    <row r="22" spans="1:4" x14ac:dyDescent="0.2">
      <c r="A22" s="119" t="s">
        <v>103</v>
      </c>
      <c r="B22" s="120">
        <v>27</v>
      </c>
      <c r="C22" s="120">
        <v>0</v>
      </c>
      <c r="D22" s="74"/>
    </row>
    <row r="23" spans="1:4" x14ac:dyDescent="0.2">
      <c r="A23" s="119" t="s">
        <v>193</v>
      </c>
      <c r="B23" s="120">
        <v>-667</v>
      </c>
      <c r="C23" s="120"/>
      <c r="D23" s="74"/>
    </row>
    <row r="24" spans="1:4" ht="13.5" customHeight="1" x14ac:dyDescent="0.2">
      <c r="A24" s="115" t="s">
        <v>67</v>
      </c>
      <c r="B24" s="118">
        <v>-312</v>
      </c>
      <c r="C24" s="118">
        <v>-72</v>
      </c>
      <c r="D24" s="74"/>
    </row>
    <row r="25" spans="1:4" x14ac:dyDescent="0.2">
      <c r="A25" s="115" t="s">
        <v>112</v>
      </c>
      <c r="B25" s="120">
        <v>-3</v>
      </c>
      <c r="C25" s="120">
        <v>0</v>
      </c>
      <c r="D25" s="74"/>
    </row>
    <row r="26" spans="1:4" ht="13.5" customHeight="1" x14ac:dyDescent="0.2">
      <c r="A26" s="115" t="s">
        <v>37</v>
      </c>
      <c r="B26" s="117">
        <f>SUM(B13:B25)</f>
        <v>41428</v>
      </c>
      <c r="C26" s="117">
        <f>SUM(C13:C25)</f>
        <v>30888</v>
      </c>
      <c r="D26" s="74"/>
    </row>
    <row r="27" spans="1:4" ht="13.5" customHeight="1" x14ac:dyDescent="0.2">
      <c r="A27" s="115" t="s">
        <v>38</v>
      </c>
      <c r="B27" s="118">
        <v>-28469</v>
      </c>
      <c r="C27" s="118">
        <v>-1148</v>
      </c>
      <c r="D27" s="74"/>
    </row>
    <row r="28" spans="1:4" ht="13.5" customHeight="1" x14ac:dyDescent="0.2">
      <c r="A28" s="115" t="s">
        <v>61</v>
      </c>
      <c r="B28" s="118">
        <v>-37153</v>
      </c>
      <c r="C28" s="118">
        <v>29577</v>
      </c>
      <c r="D28" s="74"/>
    </row>
    <row r="29" spans="1:4" ht="13.5" customHeight="1" x14ac:dyDescent="0.2">
      <c r="A29" s="115" t="s">
        <v>39</v>
      </c>
      <c r="B29" s="121">
        <v>3008</v>
      </c>
      <c r="C29" s="121">
        <v>-32589</v>
      </c>
      <c r="D29" s="74"/>
    </row>
    <row r="30" spans="1:4" ht="13.5" customHeight="1" x14ac:dyDescent="0.2">
      <c r="A30" s="115" t="s">
        <v>40</v>
      </c>
      <c r="B30" s="117">
        <f>SUM(B26:B29)</f>
        <v>-21186</v>
      </c>
      <c r="C30" s="117">
        <f>SUM(C26:C29)</f>
        <v>26728</v>
      </c>
      <c r="D30" s="74"/>
    </row>
    <row r="31" spans="1:4" ht="13.5" customHeight="1" x14ac:dyDescent="0.2">
      <c r="A31" s="115"/>
      <c r="B31" s="118"/>
      <c r="C31" s="118"/>
      <c r="D31" s="74"/>
    </row>
    <row r="32" spans="1:4" ht="13.5" customHeight="1" x14ac:dyDescent="0.2">
      <c r="A32" s="115" t="s">
        <v>113</v>
      </c>
      <c r="B32" s="118">
        <v>3</v>
      </c>
      <c r="C32" s="118">
        <v>0</v>
      </c>
      <c r="D32" s="74"/>
    </row>
    <row r="33" spans="1:4" ht="13.5" customHeight="1" x14ac:dyDescent="0.2">
      <c r="A33" s="115" t="s">
        <v>41</v>
      </c>
      <c r="B33" s="118">
        <v>-633</v>
      </c>
      <c r="C33" s="118">
        <v>-754</v>
      </c>
      <c r="D33" s="74"/>
    </row>
    <row r="34" spans="1:4" ht="13.5" customHeight="1" x14ac:dyDescent="0.2">
      <c r="A34" s="115"/>
      <c r="B34" s="118"/>
      <c r="C34" s="118"/>
      <c r="D34" s="74"/>
    </row>
    <row r="35" spans="1:4" ht="13.5" customHeight="1" x14ac:dyDescent="0.2">
      <c r="A35" s="114" t="s">
        <v>128</v>
      </c>
      <c r="B35" s="122">
        <f>SUM(B30:B33)</f>
        <v>-21816</v>
      </c>
      <c r="C35" s="122">
        <f>SUM(C30:C33)</f>
        <v>25974</v>
      </c>
      <c r="D35" s="74"/>
    </row>
    <row r="36" spans="1:4" ht="13.5" customHeight="1" x14ac:dyDescent="0.2">
      <c r="A36" s="115"/>
      <c r="B36" s="54"/>
      <c r="C36" s="54"/>
      <c r="D36" s="74"/>
    </row>
    <row r="37" spans="1:4" ht="13.5" customHeight="1" x14ac:dyDescent="0.2">
      <c r="A37" s="114" t="s">
        <v>69</v>
      </c>
      <c r="B37" s="54"/>
      <c r="C37" s="54"/>
      <c r="D37" s="74"/>
    </row>
    <row r="38" spans="1:4" ht="13.5" customHeight="1" x14ac:dyDescent="0.2">
      <c r="A38" s="115" t="s">
        <v>70</v>
      </c>
      <c r="B38" s="117">
        <v>-16753</v>
      </c>
      <c r="C38" s="123">
        <v>-16105</v>
      </c>
      <c r="D38" s="74"/>
    </row>
    <row r="39" spans="1:4" ht="13.5" customHeight="1" x14ac:dyDescent="0.2">
      <c r="A39" s="115" t="s">
        <v>76</v>
      </c>
      <c r="B39" s="118">
        <v>-8</v>
      </c>
      <c r="C39" s="124">
        <v>-91</v>
      </c>
      <c r="D39" s="74"/>
    </row>
    <row r="40" spans="1:4" ht="13.5" customHeight="1" x14ac:dyDescent="0.2">
      <c r="A40" s="115" t="s">
        <v>191</v>
      </c>
      <c r="B40" s="118"/>
      <c r="C40" s="124">
        <v>-1345</v>
      </c>
      <c r="D40" s="74"/>
    </row>
    <row r="41" spans="1:4" ht="13.5" customHeight="1" x14ac:dyDescent="0.2">
      <c r="A41" s="115" t="s">
        <v>134</v>
      </c>
      <c r="B41" s="118">
        <v>57620</v>
      </c>
      <c r="C41" s="124">
        <v>0</v>
      </c>
      <c r="D41" s="74"/>
    </row>
    <row r="42" spans="1:4" ht="13.5" customHeight="1" x14ac:dyDescent="0.2">
      <c r="A42" s="115" t="s">
        <v>135</v>
      </c>
      <c r="B42" s="118">
        <v>15365</v>
      </c>
      <c r="C42" s="124">
        <v>0</v>
      </c>
      <c r="D42" s="74"/>
    </row>
    <row r="43" spans="1:4" ht="13.5" customHeight="1" x14ac:dyDescent="0.2">
      <c r="A43" s="115" t="s">
        <v>65</v>
      </c>
      <c r="B43" s="118">
        <f>-B24</f>
        <v>312</v>
      </c>
      <c r="C43" s="124">
        <v>72</v>
      </c>
      <c r="D43" s="74"/>
    </row>
    <row r="44" spans="1:4" ht="13.5" customHeight="1" x14ac:dyDescent="0.2">
      <c r="A44" s="115" t="s">
        <v>194</v>
      </c>
      <c r="B44" s="118">
        <v>10</v>
      </c>
      <c r="C44" s="124">
        <v>0</v>
      </c>
      <c r="D44" s="74"/>
    </row>
    <row r="45" spans="1:4" ht="13.5" customHeight="1" x14ac:dyDescent="0.2">
      <c r="A45" s="115" t="s">
        <v>95</v>
      </c>
      <c r="B45" s="121">
        <v>0</v>
      </c>
      <c r="C45" s="125">
        <v>15617</v>
      </c>
      <c r="D45" s="74"/>
    </row>
    <row r="46" spans="1:4" ht="13.5" customHeight="1" x14ac:dyDescent="0.2">
      <c r="A46" s="114"/>
      <c r="B46" s="122">
        <f>SUM(B38:B45)</f>
        <v>56546</v>
      </c>
      <c r="C46" s="126">
        <f>SUM(C38:C45)</f>
        <v>-1852</v>
      </c>
      <c r="D46" s="74"/>
    </row>
    <row r="47" spans="1:4" ht="13.5" customHeight="1" x14ac:dyDescent="0.2">
      <c r="A47" s="114"/>
      <c r="B47" s="54"/>
      <c r="C47" s="54"/>
      <c r="D47" s="74"/>
    </row>
    <row r="48" spans="1:4" ht="13.5" customHeight="1" x14ac:dyDescent="0.2">
      <c r="A48" s="114" t="s">
        <v>129</v>
      </c>
      <c r="B48" s="49"/>
      <c r="C48" s="49"/>
      <c r="D48" s="74"/>
    </row>
    <row r="49" spans="1:4" ht="13.5" customHeight="1" x14ac:dyDescent="0.2">
      <c r="A49" s="115" t="s">
        <v>130</v>
      </c>
      <c r="B49" s="136">
        <v>-8013</v>
      </c>
      <c r="C49" s="117">
        <v>-7333</v>
      </c>
      <c r="D49" s="74"/>
    </row>
    <row r="50" spans="1:4" ht="13.5" customHeight="1" x14ac:dyDescent="0.2">
      <c r="A50" s="115" t="s">
        <v>97</v>
      </c>
      <c r="B50" s="48">
        <v>-9950</v>
      </c>
      <c r="C50" s="118">
        <v>19140</v>
      </c>
      <c r="D50" s="74"/>
    </row>
    <row r="51" spans="1:4" ht="13.5" customHeight="1" x14ac:dyDescent="0.2">
      <c r="A51" s="115" t="s">
        <v>114</v>
      </c>
      <c r="B51" s="48">
        <v>2174</v>
      </c>
      <c r="C51" s="118">
        <v>-2042</v>
      </c>
      <c r="D51" s="74"/>
    </row>
    <row r="52" spans="1:4" ht="13.5" customHeight="1" x14ac:dyDescent="0.2">
      <c r="A52" s="114"/>
      <c r="B52" s="122">
        <f>SUM(B49:B51)</f>
        <v>-15789</v>
      </c>
      <c r="C52" s="122">
        <f>SUM(C49:C51)</f>
        <v>9765</v>
      </c>
      <c r="D52" s="74"/>
    </row>
    <row r="53" spans="1:4" ht="13.5" customHeight="1" x14ac:dyDescent="0.2">
      <c r="A53" s="114"/>
      <c r="B53" s="49"/>
      <c r="C53" s="49"/>
      <c r="D53" s="74"/>
    </row>
    <row r="54" spans="1:4" ht="13.5" customHeight="1" x14ac:dyDescent="0.2">
      <c r="A54" s="114" t="s">
        <v>131</v>
      </c>
      <c r="B54" s="54">
        <f>B52+B46+B35</f>
        <v>18941</v>
      </c>
      <c r="C54" s="54">
        <f>C52+C46+C35</f>
        <v>33887</v>
      </c>
      <c r="D54" s="74"/>
    </row>
    <row r="55" spans="1:4" ht="13.5" customHeight="1" x14ac:dyDescent="0.2">
      <c r="A55" s="114"/>
      <c r="B55" s="54"/>
      <c r="C55" s="54"/>
      <c r="D55" s="74"/>
    </row>
    <row r="56" spans="1:4" ht="13.5" customHeight="1" x14ac:dyDescent="0.2">
      <c r="A56" s="114" t="s">
        <v>110</v>
      </c>
      <c r="B56" s="54">
        <v>39056</v>
      </c>
      <c r="C56" s="54">
        <v>26883</v>
      </c>
      <c r="D56" s="74"/>
    </row>
    <row r="57" spans="1:4" ht="13.5" customHeight="1" x14ac:dyDescent="0.2">
      <c r="A57" s="115" t="s">
        <v>132</v>
      </c>
      <c r="B57" s="54">
        <v>1604</v>
      </c>
      <c r="C57" s="54">
        <v>800</v>
      </c>
      <c r="D57" s="87"/>
    </row>
    <row r="58" spans="1:4" ht="13.5" customHeight="1" thickBot="1" x14ac:dyDescent="0.25">
      <c r="A58" s="114" t="s">
        <v>190</v>
      </c>
      <c r="B58" s="55">
        <f>SUM(B54:B57)</f>
        <v>59601</v>
      </c>
      <c r="C58" s="55">
        <f>SUM(C54:C57)</f>
        <v>61570</v>
      </c>
      <c r="D58" s="87"/>
    </row>
    <row r="59" spans="1:4" ht="13.5" customHeight="1" thickTop="1" x14ac:dyDescent="0.2">
      <c r="A59" s="115"/>
      <c r="B59" s="54"/>
      <c r="C59" s="54"/>
      <c r="D59" s="74"/>
    </row>
    <row r="60" spans="1:4" ht="13.5" customHeight="1" x14ac:dyDescent="0.2">
      <c r="A60" s="114" t="s">
        <v>42</v>
      </c>
      <c r="B60" s="54"/>
      <c r="C60" s="54"/>
      <c r="D60" s="74"/>
    </row>
    <row r="61" spans="1:4" ht="13.5" customHeight="1" x14ac:dyDescent="0.2">
      <c r="A61" s="115" t="s">
        <v>43</v>
      </c>
      <c r="B61" s="54">
        <v>56870</v>
      </c>
      <c r="C61" s="54">
        <v>61570</v>
      </c>
      <c r="D61" s="74"/>
    </row>
    <row r="62" spans="1:4" ht="13.5" customHeight="1" x14ac:dyDescent="0.2">
      <c r="A62" s="115" t="s">
        <v>106</v>
      </c>
      <c r="B62" s="54">
        <v>2731</v>
      </c>
      <c r="C62" s="54">
        <v>0</v>
      </c>
      <c r="D62" s="74"/>
    </row>
    <row r="63" spans="1:4" ht="13.5" customHeight="1" x14ac:dyDescent="0.2">
      <c r="A63" s="115" t="s">
        <v>96</v>
      </c>
      <c r="B63" s="54">
        <v>0</v>
      </c>
      <c r="C63" s="54">
        <v>0</v>
      </c>
      <c r="D63" s="74"/>
    </row>
    <row r="64" spans="1:4" ht="13.5" customHeight="1" thickBot="1" x14ac:dyDescent="0.25">
      <c r="A64" s="115"/>
      <c r="B64" s="127">
        <f>SUM(B61:B63)</f>
        <v>59601</v>
      </c>
      <c r="C64" s="127">
        <f>SUM(C61:C63)</f>
        <v>61570</v>
      </c>
      <c r="D64" s="87"/>
    </row>
    <row r="65" spans="1:4" ht="13.5" customHeight="1" thickTop="1" x14ac:dyDescent="0.2">
      <c r="A65" s="115"/>
      <c r="B65" s="128"/>
      <c r="C65" s="129"/>
      <c r="D65" s="87"/>
    </row>
    <row r="66" spans="1:4" ht="13.5" customHeight="1" x14ac:dyDescent="0.2">
      <c r="A66" s="306" t="s">
        <v>119</v>
      </c>
      <c r="B66" s="306"/>
      <c r="C66" s="306"/>
    </row>
    <row r="67" spans="1:4" ht="16.149999999999999" customHeight="1" x14ac:dyDescent="0.2">
      <c r="A67" s="306"/>
      <c r="B67" s="306"/>
      <c r="C67" s="306"/>
    </row>
    <row r="68" spans="1:4" x14ac:dyDescent="0.2">
      <c r="A68" s="130"/>
      <c r="B68" s="4"/>
      <c r="C68" s="4"/>
    </row>
    <row r="69" spans="1:4" x14ac:dyDescent="0.2">
      <c r="A69" s="130"/>
      <c r="B69" s="4"/>
      <c r="C69" s="4"/>
    </row>
    <row r="70" spans="1:4" x14ac:dyDescent="0.2">
      <c r="A70" s="130"/>
      <c r="B70" s="4"/>
      <c r="C70" s="4"/>
    </row>
    <row r="71" spans="1:4" x14ac:dyDescent="0.2">
      <c r="A71" s="130"/>
      <c r="B71" s="4"/>
      <c r="C71" s="4"/>
    </row>
    <row r="72" spans="1:4" x14ac:dyDescent="0.2">
      <c r="A72" s="130"/>
      <c r="B72" s="4"/>
      <c r="C72" s="4"/>
    </row>
    <row r="73" spans="1:4" x14ac:dyDescent="0.2">
      <c r="A73" s="130"/>
      <c r="B73" s="4"/>
      <c r="C73" s="4"/>
    </row>
    <row r="74" spans="1:4" x14ac:dyDescent="0.2">
      <c r="A74" s="130"/>
      <c r="B74" s="4"/>
      <c r="C74" s="4"/>
    </row>
    <row r="75" spans="1:4" x14ac:dyDescent="0.2">
      <c r="A75" s="130"/>
      <c r="B75" s="4"/>
      <c r="C75" s="4"/>
    </row>
    <row r="76" spans="1:4" x14ac:dyDescent="0.2">
      <c r="A76" s="130"/>
      <c r="B76" s="4"/>
      <c r="C76" s="4"/>
    </row>
    <row r="77" spans="1:4" x14ac:dyDescent="0.2">
      <c r="A77" s="130"/>
      <c r="B77" s="4"/>
      <c r="C77" s="4"/>
    </row>
    <row r="78" spans="1:4" x14ac:dyDescent="0.2">
      <c r="A78" s="130"/>
      <c r="B78" s="4"/>
      <c r="C78" s="4"/>
    </row>
    <row r="79" spans="1:4" x14ac:dyDescent="0.2">
      <c r="A79" s="130"/>
      <c r="B79" s="4"/>
      <c r="C79" s="4"/>
    </row>
    <row r="80" spans="1:4" x14ac:dyDescent="0.2">
      <c r="A80" s="130"/>
      <c r="B80" s="4"/>
      <c r="C80" s="4"/>
    </row>
    <row r="81" spans="1:3" x14ac:dyDescent="0.2">
      <c r="A81" s="131"/>
      <c r="B81" s="132"/>
      <c r="C81" s="132"/>
    </row>
    <row r="82" spans="1:3" x14ac:dyDescent="0.2">
      <c r="A82" s="131"/>
      <c r="B82" s="132"/>
      <c r="C82" s="132"/>
    </row>
    <row r="83" spans="1:3" x14ac:dyDescent="0.2">
      <c r="A83" s="131"/>
      <c r="B83" s="132"/>
      <c r="C83" s="132"/>
    </row>
    <row r="84" spans="1:3" x14ac:dyDescent="0.2">
      <c r="A84" s="131"/>
      <c r="B84" s="132"/>
      <c r="C84" s="132"/>
    </row>
    <row r="85" spans="1:3" x14ac:dyDescent="0.2">
      <c r="A85" s="131"/>
      <c r="B85" s="132"/>
      <c r="C85" s="132"/>
    </row>
  </sheetData>
  <sheetProtection password="CC7D" sheet="1" objects="1" scenarios="1" selectLockedCells="1" selectUnlockedCells="1"/>
  <mergeCells count="1">
    <mergeCell ref="A66:C67"/>
  </mergeCells>
  <phoneticPr fontId="0" type="noConversion"/>
  <pageMargins left="0.62" right="0.27" top="0.5" bottom="0.3" header="0.3" footer="0"/>
  <pageSetup paperSize="9" scale="87"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CCIS</vt:lpstr>
      <vt:lpstr>CCBS</vt:lpstr>
      <vt:lpstr>CCSE</vt:lpstr>
      <vt:lpstr>CCFS</vt:lpstr>
      <vt:lpstr>CCBS!Print_Area</vt:lpstr>
      <vt:lpstr>CCFS!Print_Area</vt:lpstr>
      <vt:lpstr>CCIS!Print_Area</vt:lpstr>
      <vt:lpstr>CCSE!Print_Area</vt:lpstr>
    </vt:vector>
  </TitlesOfParts>
  <Company>smt technologies sdn bhd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Ng</dc:creator>
  <cp:lastModifiedBy>Loh Siew See</cp:lastModifiedBy>
  <cp:lastPrinted>2016-05-31T02:32:36Z</cp:lastPrinted>
  <dcterms:created xsi:type="dcterms:W3CDTF">2009-08-27T08:28:54Z</dcterms:created>
  <dcterms:modified xsi:type="dcterms:W3CDTF">2016-05-31T09:48:47Z</dcterms:modified>
</cp:coreProperties>
</file>